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20" windowWidth="14655" windowHeight="5670" activeTab="0"/>
  </bookViews>
  <sheets>
    <sheet name="種目別配分状況一覧（基金分・新規）" sheetId="1" r:id="rId1"/>
  </sheets>
  <definedNames>
    <definedName name="_xlnm.Print_Area" localSheetId="0">'種目別配分状況一覧（基金分・新規）'!$A$1:$T$45</definedName>
  </definedNames>
  <calcPr fullCalcOnLoad="1"/>
</workbook>
</file>

<file path=xl/sharedStrings.xml><?xml version="1.0" encoding="utf-8"?>
<sst xmlns="http://schemas.openxmlformats.org/spreadsheetml/2006/main" count="111" uniqueCount="48">
  <si>
    <t>採択率</t>
  </si>
  <si>
    <t>１課題あたりの配分額</t>
  </si>
  <si>
    <t>研究課題数</t>
  </si>
  <si>
    <t>件</t>
  </si>
  <si>
    <t>合　　　　　計</t>
  </si>
  <si>
    <t>研　究　種　目</t>
  </si>
  <si>
    <t>応　　募</t>
  </si>
  <si>
    <t>採　　択</t>
  </si>
  <si>
    <t>平　　均</t>
  </si>
  <si>
    <t>最　　高</t>
  </si>
  <si>
    <t>　　基盤研究（Ｃ）</t>
  </si>
  <si>
    <t>　　若手研究（Ｂ）</t>
  </si>
  <si>
    <t xml:space="preserve"> 特別研究員奨励費</t>
  </si>
  <si>
    <t>配分額</t>
  </si>
  <si>
    <t>千円</t>
  </si>
  <si>
    <t>　　挑戦的萌芽研究</t>
  </si>
  <si>
    <t>科学研究費</t>
  </si>
  <si>
    <t>（注２）　【　　】内は、間接経費（外数）。</t>
  </si>
  <si>
    <t>【基金化種目】</t>
  </si>
  <si>
    <t>％</t>
  </si>
  <si>
    <t>〔</t>
  </si>
  <si>
    <t>〕</t>
  </si>
  <si>
    <t>〔</t>
  </si>
  <si>
    <t>〕</t>
  </si>
  <si>
    <t>【</t>
  </si>
  <si>
    <t>】</t>
  </si>
  <si>
    <t>〔</t>
  </si>
  <si>
    <t>〕</t>
  </si>
  <si>
    <t>〔</t>
  </si>
  <si>
    <t>〕</t>
  </si>
  <si>
    <t>【</t>
  </si>
  <si>
    <t>】</t>
  </si>
  <si>
    <t>（注３）　〔　　〕内は、前年度を示す。</t>
  </si>
  <si>
    <t>【</t>
  </si>
  <si>
    <t>】</t>
  </si>
  <si>
    <t>〔</t>
  </si>
  <si>
    <t>〕</t>
  </si>
  <si>
    <t>【</t>
  </si>
  <si>
    <t>】</t>
  </si>
  <si>
    <t>〔</t>
  </si>
  <si>
    <t>〕</t>
  </si>
  <si>
    <t>【</t>
  </si>
  <si>
    <t>】</t>
  </si>
  <si>
    <t>（注５）　「特設分野研究」は除く。</t>
  </si>
  <si>
    <t>科研費（基金分） 配分状況一覧（平成２７年度　新規採択分）</t>
  </si>
  <si>
    <t>平成27年4月現在</t>
  </si>
  <si>
    <t>（注４）　「配分額」欄及び「1課題あたりの配分額」欄には研究期間全体の配分額を計上。</t>
  </si>
  <si>
    <t>（注１）　 本資料は「資料１-１-１」のうち、基金化研究種目である「基盤研究（Ｃ）」、「挑戦的萌芽研究」、「若手研究（Ｂ）」について集計したもの。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</si>
</sst>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  <numFmt numFmtId="186" formatCode="#,##0.0_ "/>
    <numFmt numFmtId="187" formatCode="#,##0_);[Red]\(#,##0\)"/>
    <numFmt numFmtId="188" formatCode="0.0_);[Red]\(0.0\)"/>
    <numFmt numFmtId="189" formatCode="0.0_ "/>
    <numFmt numFmtId="190" formatCode="_ * #,##0.0_ ;_ * \-#,##0.0_ ;_ * &quot;-&quot;_ ;_ @_ "/>
    <numFmt numFmtId="191" formatCode="_ * #,##0.0_ ;_ * \-#,##0.0_ ;_ * &quot;-&quot;?_ ;_ @_ "/>
    <numFmt numFmtId="192" formatCode="_(* #,##0.0_);_(* \(#,##0.0\);_(* &quot;-&quot;_);_(@_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24"/>
      <name val="ＭＳ Ｐゴシック"/>
      <family val="3"/>
    </font>
    <font>
      <sz val="15"/>
      <name val="ＭＳ Ｐゴシック"/>
      <family val="3"/>
    </font>
    <font>
      <b/>
      <sz val="15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4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187" fontId="7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184" fontId="7" fillId="0" borderId="12" xfId="0" applyNumberFormat="1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right" vertical="center"/>
    </xf>
    <xf numFmtId="187" fontId="7" fillId="0" borderId="10" xfId="0" applyNumberFormat="1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84" fontId="7" fillId="0" borderId="1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13" xfId="0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right"/>
    </xf>
    <xf numFmtId="49" fontId="11" fillId="0" borderId="14" xfId="0" applyNumberFormat="1" applyFont="1" applyFill="1" applyBorder="1" applyAlignment="1">
      <alignment horizontal="left"/>
    </xf>
    <xf numFmtId="49" fontId="11" fillId="0" borderId="15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right" vertical="center"/>
    </xf>
    <xf numFmtId="49" fontId="11" fillId="0" borderId="16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11" fillId="0" borderId="17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left" vertical="center"/>
    </xf>
    <xf numFmtId="187" fontId="11" fillId="0" borderId="0" xfId="0" applyNumberFormat="1" applyFont="1" applyFill="1" applyBorder="1" applyAlignment="1">
      <alignment horizontal="right" vertical="center"/>
    </xf>
    <xf numFmtId="184" fontId="11" fillId="0" borderId="16" xfId="0" applyNumberFormat="1" applyFont="1" applyFill="1" applyBorder="1" applyAlignment="1">
      <alignment horizontal="left"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11" fillId="0" borderId="17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87" fontId="11" fillId="0" borderId="10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right" vertical="center"/>
    </xf>
    <xf numFmtId="187" fontId="11" fillId="0" borderId="10" xfId="0" applyNumberFormat="1" applyFont="1" applyFill="1" applyBorder="1" applyAlignment="1">
      <alignment horizontal="center" vertical="center"/>
    </xf>
    <xf numFmtId="186" fontId="11" fillId="0" borderId="10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187" fontId="11" fillId="0" borderId="13" xfId="0" applyNumberFormat="1" applyFont="1" applyFill="1" applyBorder="1" applyAlignment="1">
      <alignment horizontal="right" vertical="center"/>
    </xf>
    <xf numFmtId="184" fontId="11" fillId="0" borderId="14" xfId="0" applyNumberFormat="1" applyFont="1" applyFill="1" applyBorder="1" applyAlignment="1">
      <alignment horizontal="left" vertical="center"/>
    </xf>
    <xf numFmtId="184" fontId="11" fillId="0" borderId="13" xfId="0" applyNumberFormat="1" applyFont="1" applyFill="1" applyBorder="1" applyAlignment="1">
      <alignment horizontal="right" vertical="center"/>
    </xf>
    <xf numFmtId="186" fontId="11" fillId="0" borderId="13" xfId="0" applyNumberFormat="1" applyFont="1" applyFill="1" applyBorder="1" applyAlignment="1">
      <alignment horizontal="right" vertical="center"/>
    </xf>
    <xf numFmtId="184" fontId="11" fillId="0" borderId="15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184" fontId="11" fillId="0" borderId="12" xfId="0" applyNumberFormat="1" applyFont="1" applyFill="1" applyBorder="1" applyAlignment="1">
      <alignment horizontal="left" vertical="center"/>
    </xf>
    <xf numFmtId="184" fontId="11" fillId="0" borderId="10" xfId="0" applyNumberFormat="1" applyFont="1" applyFill="1" applyBorder="1" applyAlignment="1">
      <alignment horizontal="right" vertical="center"/>
    </xf>
    <xf numFmtId="184" fontId="11" fillId="0" borderId="11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/>
    </xf>
    <xf numFmtId="187" fontId="1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184" fontId="11" fillId="33" borderId="16" xfId="0" applyNumberFormat="1" applyFont="1" applyFill="1" applyBorder="1" applyAlignment="1">
      <alignment horizontal="left" vertical="center"/>
    </xf>
    <xf numFmtId="184" fontId="11" fillId="33" borderId="0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right" vertical="center"/>
    </xf>
    <xf numFmtId="0" fontId="11" fillId="33" borderId="16" xfId="0" applyFont="1" applyFill="1" applyBorder="1" applyAlignment="1">
      <alignment horizontal="left" vertical="center"/>
    </xf>
    <xf numFmtId="184" fontId="11" fillId="33" borderId="17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49" fontId="11" fillId="33" borderId="16" xfId="0" applyNumberFormat="1" applyFont="1" applyFill="1" applyBorder="1" applyAlignment="1">
      <alignment horizontal="left" vertical="center"/>
    </xf>
    <xf numFmtId="186" fontId="11" fillId="33" borderId="0" xfId="0" applyNumberFormat="1" applyFont="1" applyFill="1" applyBorder="1" applyAlignment="1">
      <alignment horizontal="right" vertical="center"/>
    </xf>
    <xf numFmtId="0" fontId="12" fillId="33" borderId="19" xfId="0" applyFont="1" applyFill="1" applyBorder="1" applyAlignment="1">
      <alignment vertical="center"/>
    </xf>
    <xf numFmtId="49" fontId="11" fillId="33" borderId="17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right" vertical="center"/>
    </xf>
    <xf numFmtId="187" fontId="11" fillId="0" borderId="23" xfId="0" applyNumberFormat="1" applyFont="1" applyFill="1" applyBorder="1" applyAlignment="1">
      <alignment horizontal="right" vertical="center"/>
    </xf>
    <xf numFmtId="184" fontId="11" fillId="0" borderId="22" xfId="0" applyNumberFormat="1" applyFont="1" applyFill="1" applyBorder="1" applyAlignment="1">
      <alignment horizontal="left" vertical="center"/>
    </xf>
    <xf numFmtId="184" fontId="11" fillId="0" borderId="23" xfId="0" applyNumberFormat="1" applyFont="1" applyFill="1" applyBorder="1" applyAlignment="1">
      <alignment horizontal="right" vertical="center"/>
    </xf>
    <xf numFmtId="186" fontId="11" fillId="0" borderId="23" xfId="0" applyNumberFormat="1" applyFont="1" applyFill="1" applyBorder="1" applyAlignment="1">
      <alignment horizontal="right" vertical="center"/>
    </xf>
    <xf numFmtId="184" fontId="11" fillId="0" borderId="21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left" vertical="center"/>
    </xf>
    <xf numFmtId="184" fontId="13" fillId="0" borderId="16" xfId="0" applyNumberFormat="1" applyFont="1" applyFill="1" applyBorder="1" applyAlignment="1">
      <alignment horizontal="left" vertical="center"/>
    </xf>
    <xf numFmtId="184" fontId="13" fillId="0" borderId="0" xfId="0" applyNumberFormat="1" applyFont="1" applyFill="1" applyBorder="1" applyAlignment="1">
      <alignment horizontal="right" vertical="center"/>
    </xf>
    <xf numFmtId="184" fontId="13" fillId="0" borderId="17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left" vertical="center"/>
    </xf>
    <xf numFmtId="181" fontId="13" fillId="0" borderId="0" xfId="0" applyNumberFormat="1" applyFont="1" applyFill="1" applyBorder="1" applyAlignment="1">
      <alignment vertical="center"/>
    </xf>
    <xf numFmtId="181" fontId="13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7" fontId="13" fillId="0" borderId="0" xfId="0" applyNumberFormat="1" applyFont="1" applyFill="1" applyBorder="1" applyAlignment="1">
      <alignment horizontal="right" vertical="center"/>
    </xf>
    <xf numFmtId="187" fontId="13" fillId="0" borderId="16" xfId="0" applyNumberFormat="1" applyFont="1" applyFill="1" applyBorder="1" applyAlignment="1">
      <alignment horizontal="left" vertical="center"/>
    </xf>
    <xf numFmtId="187" fontId="13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1" fontId="11" fillId="0" borderId="0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186" fontId="13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left" vertical="center"/>
    </xf>
    <xf numFmtId="184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11" fillId="0" borderId="24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104775</xdr:rowOff>
    </xdr:from>
    <xdr:to>
      <xdr:col>19</xdr:col>
      <xdr:colOff>266700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868025" y="104775"/>
          <a:ext cx="1666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資料１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="75" zoomScaleNormal="75" zoomScaleSheetLayoutView="75" workbookViewId="0" topLeftCell="A1">
      <selection activeCell="S47" sqref="S47"/>
    </sheetView>
  </sheetViews>
  <sheetFormatPr defaultColWidth="8.875" defaultRowHeight="13.5"/>
  <cols>
    <col min="1" max="1" width="5.625" style="117" customWidth="1"/>
    <col min="2" max="2" width="36.25390625" style="9" customWidth="1"/>
    <col min="3" max="3" width="2.75390625" style="118" customWidth="1"/>
    <col min="4" max="4" width="12.125" style="119" customWidth="1"/>
    <col min="5" max="5" width="2.75390625" style="119" customWidth="1"/>
    <col min="6" max="6" width="2.75390625" style="120" customWidth="1"/>
    <col min="7" max="7" width="12.125" style="119" customWidth="1"/>
    <col min="8" max="8" width="2.75390625" style="119" customWidth="1"/>
    <col min="9" max="9" width="2.75390625" style="120" customWidth="1"/>
    <col min="10" max="10" width="10.375" style="119" customWidth="1"/>
    <col min="11" max="11" width="2.75390625" style="119" customWidth="1"/>
    <col min="12" max="12" width="2.75390625" style="120" customWidth="1"/>
    <col min="13" max="13" width="21.375" style="119" customWidth="1"/>
    <col min="14" max="14" width="2.75390625" style="119" customWidth="1"/>
    <col min="15" max="15" width="2.75390625" style="118" customWidth="1"/>
    <col min="16" max="16" width="14.375" style="117" customWidth="1"/>
    <col min="17" max="17" width="2.75390625" style="117" customWidth="1"/>
    <col min="18" max="18" width="2.75390625" style="118" customWidth="1"/>
    <col min="19" max="19" width="18.50390625" style="117" customWidth="1"/>
    <col min="20" max="20" width="4.75390625" style="117" customWidth="1"/>
    <col min="21" max="16384" width="8.875" style="117" customWidth="1"/>
  </cols>
  <sheetData>
    <row r="1" spans="2:26" s="2" customFormat="1" ht="26.25" customHeight="1">
      <c r="B1" s="27"/>
      <c r="D1" s="3"/>
      <c r="E1" s="3"/>
      <c r="F1" s="4"/>
      <c r="G1" s="3"/>
      <c r="H1" s="3"/>
      <c r="I1" s="4"/>
      <c r="J1" s="3"/>
      <c r="K1" s="3"/>
      <c r="L1" s="3"/>
      <c r="M1" s="4"/>
      <c r="N1" s="3"/>
      <c r="O1" s="4"/>
      <c r="P1" s="3"/>
      <c r="Q1" s="3"/>
      <c r="R1" s="3"/>
      <c r="S1" s="3"/>
      <c r="T1" s="3"/>
      <c r="U1" s="5"/>
      <c r="X1" s="5"/>
      <c r="Y1" s="8"/>
      <c r="Z1" s="22"/>
    </row>
    <row r="2" spans="2:26" s="2" customFormat="1" ht="9.75" customHeight="1">
      <c r="B2" s="27"/>
      <c r="D2" s="3"/>
      <c r="E2" s="3"/>
      <c r="F2" s="4"/>
      <c r="G2" s="3"/>
      <c r="H2" s="3"/>
      <c r="I2" s="4"/>
      <c r="J2" s="3"/>
      <c r="K2" s="3"/>
      <c r="L2" s="3"/>
      <c r="M2" s="4"/>
      <c r="N2" s="3"/>
      <c r="O2" s="4"/>
      <c r="P2" s="3"/>
      <c r="Q2" s="3"/>
      <c r="R2" s="3"/>
      <c r="S2" s="3"/>
      <c r="T2" s="3"/>
      <c r="U2" s="5"/>
      <c r="X2" s="5"/>
      <c r="Y2" s="8"/>
      <c r="Z2" s="22"/>
    </row>
    <row r="3" spans="1:26" s="6" customFormat="1" ht="27.75" customHeight="1">
      <c r="A3" s="139" t="s">
        <v>44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26"/>
      <c r="V3" s="26"/>
      <c r="W3" s="26"/>
      <c r="X3" s="26"/>
      <c r="Y3" s="26"/>
      <c r="Z3" s="26"/>
    </row>
    <row r="4" spans="2:26" s="116" customFormat="1" ht="21" customHeight="1">
      <c r="B4" s="28"/>
      <c r="C4" s="1"/>
      <c r="D4" s="1"/>
      <c r="E4" s="1"/>
      <c r="F4" s="1"/>
      <c r="G4" s="1"/>
      <c r="H4" s="1"/>
      <c r="I4" s="1"/>
      <c r="J4" s="1"/>
      <c r="K4" s="1"/>
      <c r="L4" s="1"/>
      <c r="M4" s="7"/>
      <c r="N4" s="1"/>
      <c r="O4" s="1"/>
      <c r="P4" s="1"/>
      <c r="Q4" s="1"/>
      <c r="R4" s="1"/>
      <c r="S4" s="1"/>
      <c r="T4" s="1"/>
      <c r="U4" s="7"/>
      <c r="V4" s="1"/>
      <c r="W4" s="1"/>
      <c r="X4" s="1"/>
      <c r="Y4" s="1"/>
      <c r="Z4" s="1"/>
    </row>
    <row r="5" spans="1:20" s="9" customFormat="1" ht="17.25">
      <c r="A5" s="23" t="s">
        <v>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45</v>
      </c>
    </row>
    <row r="6" ht="4.5" customHeight="1">
      <c r="T6" s="118"/>
    </row>
    <row r="7" spans="1:20" s="30" customFormat="1" ht="26.25" customHeight="1">
      <c r="A7" s="140" t="s">
        <v>5</v>
      </c>
      <c r="B7" s="141"/>
      <c r="C7" s="131" t="s">
        <v>2</v>
      </c>
      <c r="D7" s="132"/>
      <c r="E7" s="132"/>
      <c r="F7" s="132"/>
      <c r="G7" s="132"/>
      <c r="H7" s="132"/>
      <c r="I7" s="132"/>
      <c r="J7" s="132"/>
      <c r="K7" s="132"/>
      <c r="L7" s="133" t="s">
        <v>13</v>
      </c>
      <c r="M7" s="134"/>
      <c r="N7" s="135"/>
      <c r="O7" s="146" t="s">
        <v>1</v>
      </c>
      <c r="P7" s="132"/>
      <c r="Q7" s="132"/>
      <c r="R7" s="132"/>
      <c r="S7" s="132"/>
      <c r="T7" s="147"/>
    </row>
    <row r="8" spans="1:20" s="30" customFormat="1" ht="26.25" customHeight="1">
      <c r="A8" s="142"/>
      <c r="B8" s="143"/>
      <c r="C8" s="131" t="s">
        <v>6</v>
      </c>
      <c r="D8" s="148"/>
      <c r="E8" s="149"/>
      <c r="F8" s="131" t="s">
        <v>7</v>
      </c>
      <c r="G8" s="148"/>
      <c r="H8" s="149"/>
      <c r="I8" s="131" t="s">
        <v>0</v>
      </c>
      <c r="J8" s="132"/>
      <c r="K8" s="132"/>
      <c r="L8" s="136"/>
      <c r="M8" s="137"/>
      <c r="N8" s="138"/>
      <c r="O8" s="146" t="s">
        <v>8</v>
      </c>
      <c r="P8" s="132"/>
      <c r="Q8" s="147"/>
      <c r="R8" s="146" t="s">
        <v>9</v>
      </c>
      <c r="S8" s="132"/>
      <c r="T8" s="147"/>
    </row>
    <row r="9" spans="1:20" s="37" customFormat="1" ht="27.75" customHeight="1">
      <c r="A9" s="92"/>
      <c r="B9" s="91"/>
      <c r="C9" s="31"/>
      <c r="D9" s="32" t="s">
        <v>3</v>
      </c>
      <c r="E9" s="33"/>
      <c r="F9" s="32"/>
      <c r="G9" s="32" t="s">
        <v>3</v>
      </c>
      <c r="H9" s="33"/>
      <c r="I9" s="32"/>
      <c r="J9" s="32" t="s">
        <v>19</v>
      </c>
      <c r="K9" s="33"/>
      <c r="L9" s="34"/>
      <c r="M9" s="32" t="s">
        <v>14</v>
      </c>
      <c r="N9" s="33"/>
      <c r="O9" s="35"/>
      <c r="P9" s="31" t="s">
        <v>14</v>
      </c>
      <c r="Q9" s="36"/>
      <c r="R9" s="35"/>
      <c r="S9" s="31" t="s">
        <v>14</v>
      </c>
      <c r="T9" s="36"/>
    </row>
    <row r="10" spans="1:20" s="30" customFormat="1" ht="27.75" customHeight="1">
      <c r="A10" s="144" t="s">
        <v>16</v>
      </c>
      <c r="B10" s="145"/>
      <c r="C10" s="38" t="s">
        <v>20</v>
      </c>
      <c r="D10" s="44">
        <f>D15+D20+D25</f>
        <v>70378</v>
      </c>
      <c r="E10" s="39" t="s">
        <v>21</v>
      </c>
      <c r="F10" s="40" t="s">
        <v>20</v>
      </c>
      <c r="G10" s="44">
        <f>G15+G20+G25</f>
        <v>20375</v>
      </c>
      <c r="H10" s="39" t="s">
        <v>21</v>
      </c>
      <c r="I10" s="40" t="s">
        <v>20</v>
      </c>
      <c r="J10" s="48">
        <f>G10/D10*100</f>
        <v>28.95080849128989</v>
      </c>
      <c r="K10" s="39" t="s">
        <v>21</v>
      </c>
      <c r="L10" s="41" t="s">
        <v>20</v>
      </c>
      <c r="M10" s="44">
        <f>SUM(M15,M20,M25)</f>
        <v>63171600</v>
      </c>
      <c r="N10" s="39" t="s">
        <v>21</v>
      </c>
      <c r="O10" s="42" t="s">
        <v>20</v>
      </c>
      <c r="P10" s="111">
        <f>ROUND(M10/G10,0)</f>
        <v>3100</v>
      </c>
      <c r="Q10" s="43" t="s">
        <v>21</v>
      </c>
      <c r="R10" s="42" t="s">
        <v>20</v>
      </c>
      <c r="S10" s="108">
        <f>MAX(S15,S20,S25)</f>
        <v>4100</v>
      </c>
      <c r="T10" s="43" t="s">
        <v>21</v>
      </c>
    </row>
    <row r="11" spans="1:20" s="30" customFormat="1" ht="27.75" customHeight="1">
      <c r="A11" s="86"/>
      <c r="B11" s="87"/>
      <c r="C11" s="38"/>
      <c r="D11" s="111">
        <f>D16+D21+D26</f>
        <v>72872</v>
      </c>
      <c r="E11" s="103"/>
      <c r="F11" s="104"/>
      <c r="G11" s="111">
        <f>G16+G21+G26</f>
        <v>20698</v>
      </c>
      <c r="H11" s="103"/>
      <c r="I11" s="104"/>
      <c r="J11" s="121">
        <f>G11/D11*100</f>
        <v>28.403227577121527</v>
      </c>
      <c r="K11" s="103"/>
      <c r="L11" s="105"/>
      <c r="M11" s="111">
        <f>M16+M21+M26</f>
        <v>64392800</v>
      </c>
      <c r="N11" s="103"/>
      <c r="O11" s="106"/>
      <c r="P11" s="111">
        <f>ROUND(M11/G11,0)</f>
        <v>3111</v>
      </c>
      <c r="Q11" s="107"/>
      <c r="R11" s="106"/>
      <c r="S11" s="108">
        <f>MAX(S16,S21,S26)</f>
        <v>4500</v>
      </c>
      <c r="T11" s="43"/>
    </row>
    <row r="12" spans="1:20" s="30" customFormat="1" ht="27.75" customHeight="1">
      <c r="A12" s="86"/>
      <c r="B12" s="87"/>
      <c r="C12" s="38"/>
      <c r="D12" s="44"/>
      <c r="E12" s="45"/>
      <c r="F12" s="46"/>
      <c r="G12" s="44"/>
      <c r="H12" s="45"/>
      <c r="I12" s="46"/>
      <c r="J12" s="48"/>
      <c r="K12" s="45"/>
      <c r="L12" s="47" t="s">
        <v>33</v>
      </c>
      <c r="M12" s="111">
        <f>M17+M22+M27</f>
        <v>19317840</v>
      </c>
      <c r="N12" s="45" t="s">
        <v>34</v>
      </c>
      <c r="O12" s="42"/>
      <c r="P12" s="44"/>
      <c r="Q12" s="43"/>
      <c r="R12" s="42"/>
      <c r="S12" s="44"/>
      <c r="T12" s="43"/>
    </row>
    <row r="13" spans="1:20" s="30" customFormat="1" ht="9.75" customHeight="1">
      <c r="A13" s="86"/>
      <c r="B13" s="85"/>
      <c r="C13" s="49"/>
      <c r="D13" s="50"/>
      <c r="E13" s="51"/>
      <c r="F13" s="52"/>
      <c r="G13" s="53"/>
      <c r="H13" s="51"/>
      <c r="I13" s="52"/>
      <c r="J13" s="54"/>
      <c r="K13" s="51"/>
      <c r="L13" s="55"/>
      <c r="M13" s="53"/>
      <c r="N13" s="51"/>
      <c r="O13" s="56"/>
      <c r="P13" s="50"/>
      <c r="Q13" s="57"/>
      <c r="R13" s="56"/>
      <c r="S13" s="50"/>
      <c r="T13" s="57"/>
    </row>
    <row r="14" spans="1:20" s="30" customFormat="1" ht="9.75" customHeight="1">
      <c r="A14" s="86"/>
      <c r="B14" s="58"/>
      <c r="C14" s="59"/>
      <c r="D14" s="60"/>
      <c r="E14" s="45"/>
      <c r="F14" s="46"/>
      <c r="G14" s="60"/>
      <c r="H14" s="45"/>
      <c r="I14" s="46"/>
      <c r="J14" s="63"/>
      <c r="K14" s="61"/>
      <c r="L14" s="64"/>
      <c r="M14" s="60"/>
      <c r="N14" s="61"/>
      <c r="O14" s="65"/>
      <c r="P14" s="60"/>
      <c r="Q14" s="66"/>
      <c r="R14" s="65"/>
      <c r="S14" s="60"/>
      <c r="T14" s="66"/>
    </row>
    <row r="15" spans="1:20" s="30" customFormat="1" ht="27.75" customHeight="1">
      <c r="A15" s="86"/>
      <c r="B15" s="67" t="s">
        <v>10</v>
      </c>
      <c r="C15" s="38" t="s">
        <v>35</v>
      </c>
      <c r="D15" s="115">
        <v>35329</v>
      </c>
      <c r="E15" s="39" t="s">
        <v>36</v>
      </c>
      <c r="F15" s="40" t="s">
        <v>35</v>
      </c>
      <c r="G15" s="44">
        <v>10549</v>
      </c>
      <c r="H15" s="39" t="s">
        <v>36</v>
      </c>
      <c r="I15" s="40" t="s">
        <v>35</v>
      </c>
      <c r="J15" s="48">
        <f>G15/D15*100</f>
        <v>29.859322369724588</v>
      </c>
      <c r="K15" s="39" t="s">
        <v>36</v>
      </c>
      <c r="L15" s="40" t="s">
        <v>35</v>
      </c>
      <c r="M15" s="44">
        <v>36640000</v>
      </c>
      <c r="N15" s="39" t="s">
        <v>36</v>
      </c>
      <c r="O15" s="40" t="s">
        <v>35</v>
      </c>
      <c r="P15" s="111">
        <f>ROUND(M15/G15,0)</f>
        <v>3473</v>
      </c>
      <c r="Q15" s="39" t="s">
        <v>36</v>
      </c>
      <c r="R15" s="40" t="s">
        <v>35</v>
      </c>
      <c r="S15" s="109">
        <v>4100</v>
      </c>
      <c r="T15" s="43" t="s">
        <v>36</v>
      </c>
    </row>
    <row r="16" spans="1:20" s="30" customFormat="1" ht="27.75" customHeight="1">
      <c r="A16" s="86"/>
      <c r="B16" s="67"/>
      <c r="C16" s="38"/>
      <c r="D16" s="109">
        <v>36843</v>
      </c>
      <c r="E16" s="110"/>
      <c r="F16" s="105"/>
      <c r="G16" s="111">
        <v>10975</v>
      </c>
      <c r="H16" s="103"/>
      <c r="I16" s="104"/>
      <c r="J16" s="121">
        <f>G16/D16*100</f>
        <v>29.788562277773256</v>
      </c>
      <c r="K16" s="103"/>
      <c r="L16" s="105"/>
      <c r="M16" s="111">
        <v>37490600</v>
      </c>
      <c r="N16" s="103"/>
      <c r="O16" s="106"/>
      <c r="P16" s="111">
        <f>ROUND(M16/G16,0)</f>
        <v>3416</v>
      </c>
      <c r="Q16" s="110"/>
      <c r="R16" s="105"/>
      <c r="S16" s="109">
        <v>4500</v>
      </c>
      <c r="T16" s="43"/>
    </row>
    <row r="17" spans="1:20" s="30" customFormat="1" ht="27.75" customHeight="1">
      <c r="A17" s="86"/>
      <c r="B17" s="67"/>
      <c r="C17" s="38"/>
      <c r="D17" s="44"/>
      <c r="E17" s="45"/>
      <c r="F17" s="46"/>
      <c r="G17" s="44"/>
      <c r="H17" s="45"/>
      <c r="I17" s="46"/>
      <c r="J17" s="48"/>
      <c r="K17" s="45"/>
      <c r="L17" s="47" t="s">
        <v>37</v>
      </c>
      <c r="M17" s="111">
        <f>M16*0.3</f>
        <v>11247180</v>
      </c>
      <c r="N17" s="45" t="s">
        <v>38</v>
      </c>
      <c r="O17" s="42"/>
      <c r="P17" s="44"/>
      <c r="Q17" s="45"/>
      <c r="R17" s="46"/>
      <c r="S17" s="44"/>
      <c r="T17" s="43"/>
    </row>
    <row r="18" spans="1:20" s="30" customFormat="1" ht="9.75" customHeight="1">
      <c r="A18" s="86"/>
      <c r="B18" s="68"/>
      <c r="C18" s="49"/>
      <c r="D18" s="50"/>
      <c r="E18" s="69"/>
      <c r="F18" s="70"/>
      <c r="G18" s="50"/>
      <c r="H18" s="69"/>
      <c r="I18" s="70"/>
      <c r="J18" s="54"/>
      <c r="K18" s="69"/>
      <c r="L18" s="71"/>
      <c r="M18" s="50"/>
      <c r="N18" s="69"/>
      <c r="O18" s="56"/>
      <c r="P18" s="50"/>
      <c r="Q18" s="69"/>
      <c r="R18" s="70"/>
      <c r="S18" s="50"/>
      <c r="T18" s="57"/>
    </row>
    <row r="19" spans="1:20" s="30" customFormat="1" ht="9.75" customHeight="1">
      <c r="A19" s="86"/>
      <c r="B19" s="58"/>
      <c r="C19" s="59"/>
      <c r="D19" s="60"/>
      <c r="E19" s="61"/>
      <c r="F19" s="62"/>
      <c r="G19" s="60"/>
      <c r="H19" s="61"/>
      <c r="I19" s="62"/>
      <c r="J19" s="63"/>
      <c r="K19" s="61"/>
      <c r="L19" s="64"/>
      <c r="M19" s="60"/>
      <c r="N19" s="61"/>
      <c r="O19" s="65"/>
      <c r="P19" s="60"/>
      <c r="Q19" s="61"/>
      <c r="R19" s="62"/>
      <c r="S19" s="60"/>
      <c r="T19" s="66"/>
    </row>
    <row r="20" spans="1:20" s="30" customFormat="1" ht="27.75" customHeight="1">
      <c r="A20" s="86"/>
      <c r="B20" s="67" t="s">
        <v>15</v>
      </c>
      <c r="C20" s="38" t="s">
        <v>39</v>
      </c>
      <c r="D20" s="44">
        <v>15366</v>
      </c>
      <c r="E20" s="39" t="s">
        <v>40</v>
      </c>
      <c r="F20" s="40" t="s">
        <v>39</v>
      </c>
      <c r="G20" s="44">
        <v>3950</v>
      </c>
      <c r="H20" s="39" t="s">
        <v>40</v>
      </c>
      <c r="I20" s="40" t="s">
        <v>39</v>
      </c>
      <c r="J20" s="48">
        <f>G20/D20*100</f>
        <v>25.706104386307434</v>
      </c>
      <c r="K20" s="39" t="s">
        <v>40</v>
      </c>
      <c r="L20" s="40" t="s">
        <v>39</v>
      </c>
      <c r="M20" s="44">
        <v>10880700</v>
      </c>
      <c r="N20" s="39" t="s">
        <v>40</v>
      </c>
      <c r="O20" s="40" t="s">
        <v>39</v>
      </c>
      <c r="P20" s="111">
        <f>ROUND(M20/G20,0)</f>
        <v>2755</v>
      </c>
      <c r="Q20" s="39" t="s">
        <v>40</v>
      </c>
      <c r="R20" s="40" t="s">
        <v>39</v>
      </c>
      <c r="S20" s="111">
        <v>3300</v>
      </c>
      <c r="T20" s="43" t="s">
        <v>40</v>
      </c>
    </row>
    <row r="21" spans="1:20" s="30" customFormat="1" ht="27.75" customHeight="1">
      <c r="A21" s="86"/>
      <c r="B21" s="67"/>
      <c r="C21" s="38"/>
      <c r="D21" s="111">
        <v>16757</v>
      </c>
      <c r="E21" s="103"/>
      <c r="F21" s="104"/>
      <c r="G21" s="111">
        <v>3952</v>
      </c>
      <c r="H21" s="103"/>
      <c r="I21" s="104"/>
      <c r="J21" s="121">
        <f>G21/D21*100</f>
        <v>23.584173778122576</v>
      </c>
      <c r="K21" s="103"/>
      <c r="L21" s="105"/>
      <c r="M21" s="111">
        <v>10806800</v>
      </c>
      <c r="N21" s="103"/>
      <c r="O21" s="106"/>
      <c r="P21" s="111">
        <f>ROUND(M21/G21,0)</f>
        <v>2735</v>
      </c>
      <c r="Q21" s="107"/>
      <c r="R21" s="106"/>
      <c r="S21" s="111">
        <v>3300</v>
      </c>
      <c r="T21" s="43"/>
    </row>
    <row r="22" spans="1:20" s="30" customFormat="1" ht="27.75" customHeight="1">
      <c r="A22" s="86"/>
      <c r="B22" s="67"/>
      <c r="C22" s="38"/>
      <c r="D22" s="44"/>
      <c r="E22" s="45"/>
      <c r="F22" s="46"/>
      <c r="G22" s="44"/>
      <c r="H22" s="45"/>
      <c r="I22" s="46"/>
      <c r="J22" s="48"/>
      <c r="K22" s="45"/>
      <c r="L22" s="47" t="s">
        <v>41</v>
      </c>
      <c r="M22" s="111">
        <f>M21*0.3</f>
        <v>3242040</v>
      </c>
      <c r="N22" s="45" t="s">
        <v>42</v>
      </c>
      <c r="O22" s="42"/>
      <c r="P22" s="44"/>
      <c r="Q22" s="43"/>
      <c r="R22" s="42"/>
      <c r="S22" s="44"/>
      <c r="T22" s="43"/>
    </row>
    <row r="23" spans="1:20" s="30" customFormat="1" ht="9.75" customHeight="1">
      <c r="A23" s="86"/>
      <c r="B23" s="68"/>
      <c r="C23" s="49"/>
      <c r="D23" s="50"/>
      <c r="E23" s="69"/>
      <c r="F23" s="70"/>
      <c r="G23" s="50"/>
      <c r="H23" s="69"/>
      <c r="I23" s="70"/>
      <c r="J23" s="54"/>
      <c r="K23" s="69"/>
      <c r="L23" s="71"/>
      <c r="M23" s="50"/>
      <c r="N23" s="69"/>
      <c r="O23" s="56"/>
      <c r="P23" s="50"/>
      <c r="Q23" s="57"/>
      <c r="R23" s="56"/>
      <c r="S23" s="50"/>
      <c r="T23" s="57"/>
    </row>
    <row r="24" spans="1:20" s="30" customFormat="1" ht="9.75" customHeight="1">
      <c r="A24" s="86"/>
      <c r="B24" s="58"/>
      <c r="C24" s="59"/>
      <c r="D24" s="60"/>
      <c r="E24" s="61"/>
      <c r="F24" s="62"/>
      <c r="G24" s="60"/>
      <c r="H24" s="61"/>
      <c r="I24" s="62"/>
      <c r="J24" s="63"/>
      <c r="K24" s="61"/>
      <c r="L24" s="64"/>
      <c r="M24" s="60"/>
      <c r="N24" s="61"/>
      <c r="O24" s="65"/>
      <c r="P24" s="60"/>
      <c r="Q24" s="61"/>
      <c r="R24" s="62"/>
      <c r="S24" s="60"/>
      <c r="T24" s="66"/>
    </row>
    <row r="25" spans="1:20" s="30" customFormat="1" ht="27.75" customHeight="1">
      <c r="A25" s="86"/>
      <c r="B25" s="67" t="s">
        <v>11</v>
      </c>
      <c r="C25" s="38" t="s">
        <v>22</v>
      </c>
      <c r="D25" s="44">
        <v>19683</v>
      </c>
      <c r="E25" s="39" t="s">
        <v>23</v>
      </c>
      <c r="F25" s="40" t="s">
        <v>22</v>
      </c>
      <c r="G25" s="44">
        <v>5876</v>
      </c>
      <c r="H25" s="39" t="s">
        <v>23</v>
      </c>
      <c r="I25" s="40" t="s">
        <v>22</v>
      </c>
      <c r="J25" s="48">
        <f>G25/D25*100</f>
        <v>29.85317278870091</v>
      </c>
      <c r="K25" s="39" t="s">
        <v>23</v>
      </c>
      <c r="L25" s="40" t="s">
        <v>22</v>
      </c>
      <c r="M25" s="44">
        <v>15650900</v>
      </c>
      <c r="N25" s="39" t="s">
        <v>23</v>
      </c>
      <c r="O25" s="40" t="s">
        <v>22</v>
      </c>
      <c r="P25" s="111">
        <f>ROUND(M25/G25,0)</f>
        <v>2664</v>
      </c>
      <c r="Q25" s="39" t="s">
        <v>23</v>
      </c>
      <c r="R25" s="40" t="s">
        <v>22</v>
      </c>
      <c r="S25" s="111">
        <v>3600</v>
      </c>
      <c r="T25" s="43" t="s">
        <v>23</v>
      </c>
    </row>
    <row r="26" spans="1:20" s="30" customFormat="1" ht="27.75" customHeight="1">
      <c r="A26" s="86"/>
      <c r="B26" s="67"/>
      <c r="C26" s="38"/>
      <c r="D26" s="111">
        <v>19272</v>
      </c>
      <c r="E26" s="110"/>
      <c r="F26" s="105"/>
      <c r="G26" s="111">
        <v>5771</v>
      </c>
      <c r="H26" s="110"/>
      <c r="I26" s="105"/>
      <c r="J26" s="121">
        <f>G26/D26*100</f>
        <v>29.94499792444998</v>
      </c>
      <c r="K26" s="103"/>
      <c r="L26" s="105"/>
      <c r="M26" s="111">
        <v>16095400</v>
      </c>
      <c r="N26" s="103"/>
      <c r="O26" s="106"/>
      <c r="P26" s="111">
        <f>ROUND(M26/G26,0)</f>
        <v>2789</v>
      </c>
      <c r="Q26" s="107"/>
      <c r="R26" s="106"/>
      <c r="S26" s="111">
        <v>3600</v>
      </c>
      <c r="T26" s="43"/>
    </row>
    <row r="27" spans="1:20" s="30" customFormat="1" ht="27.75" customHeight="1">
      <c r="A27" s="86"/>
      <c r="B27" s="67"/>
      <c r="C27" s="38"/>
      <c r="D27" s="44"/>
      <c r="E27" s="45"/>
      <c r="F27" s="46"/>
      <c r="G27" s="44"/>
      <c r="H27" s="45"/>
      <c r="I27" s="46"/>
      <c r="J27" s="48"/>
      <c r="K27" s="45"/>
      <c r="L27" s="47" t="s">
        <v>24</v>
      </c>
      <c r="M27" s="111">
        <f>M26*0.3</f>
        <v>4828620</v>
      </c>
      <c r="N27" s="45" t="s">
        <v>25</v>
      </c>
      <c r="O27" s="42"/>
      <c r="P27" s="44"/>
      <c r="Q27" s="43"/>
      <c r="R27" s="42"/>
      <c r="S27" s="44"/>
      <c r="T27" s="43"/>
    </row>
    <row r="28" spans="1:20" s="30" customFormat="1" ht="9.75" customHeight="1" thickBot="1">
      <c r="A28" s="86"/>
      <c r="B28" s="68"/>
      <c r="C28" s="49"/>
      <c r="D28" s="50"/>
      <c r="E28" s="69"/>
      <c r="F28" s="70"/>
      <c r="G28" s="50"/>
      <c r="H28" s="69"/>
      <c r="I28" s="70"/>
      <c r="J28" s="54"/>
      <c r="K28" s="69"/>
      <c r="L28" s="71"/>
      <c r="M28" s="50"/>
      <c r="N28" s="69"/>
      <c r="O28" s="56"/>
      <c r="P28" s="50"/>
      <c r="Q28" s="57"/>
      <c r="R28" s="56"/>
      <c r="S28" s="50"/>
      <c r="T28" s="57"/>
    </row>
    <row r="29" spans="1:20" s="30" customFormat="1" ht="9.75" customHeight="1" hidden="1">
      <c r="A29" s="86"/>
      <c r="B29" s="72"/>
      <c r="C29" s="38"/>
      <c r="D29" s="44"/>
      <c r="E29" s="61"/>
      <c r="F29" s="62"/>
      <c r="G29" s="44"/>
      <c r="H29" s="61"/>
      <c r="I29" s="62"/>
      <c r="J29" s="48"/>
      <c r="K29" s="45"/>
      <c r="L29" s="47"/>
      <c r="M29" s="44"/>
      <c r="N29" s="45"/>
      <c r="O29" s="42"/>
      <c r="P29" s="44"/>
      <c r="Q29" s="43"/>
      <c r="R29" s="42"/>
      <c r="S29" s="44"/>
      <c r="T29" s="43"/>
    </row>
    <row r="30" spans="1:20" s="80" customFormat="1" ht="9.75" customHeight="1" hidden="1">
      <c r="A30" s="89"/>
      <c r="B30" s="83" t="s">
        <v>12</v>
      </c>
      <c r="C30" s="74" t="s">
        <v>26</v>
      </c>
      <c r="D30" s="73">
        <v>0</v>
      </c>
      <c r="E30" s="39" t="s">
        <v>27</v>
      </c>
      <c r="F30" s="40" t="s">
        <v>26</v>
      </c>
      <c r="G30" s="73">
        <v>0</v>
      </c>
      <c r="H30" s="39" t="s">
        <v>27</v>
      </c>
      <c r="I30" s="40" t="s">
        <v>26</v>
      </c>
      <c r="J30" s="82" t="e">
        <f>G30/D30*100</f>
        <v>#DIV/0!</v>
      </c>
      <c r="K30" s="81" t="s">
        <v>27</v>
      </c>
      <c r="L30" s="84" t="s">
        <v>26</v>
      </c>
      <c r="M30" s="73">
        <v>0</v>
      </c>
      <c r="N30" s="81" t="s">
        <v>27</v>
      </c>
      <c r="O30" s="77" t="s">
        <v>26</v>
      </c>
      <c r="P30" s="73" t="e">
        <f>ROUND(M30/G30,0)</f>
        <v>#DIV/0!</v>
      </c>
      <c r="Q30" s="78" t="s">
        <v>27</v>
      </c>
      <c r="R30" s="77" t="s">
        <v>26</v>
      </c>
      <c r="S30" s="73">
        <v>0</v>
      </c>
      <c r="T30" s="78" t="s">
        <v>27</v>
      </c>
    </row>
    <row r="31" spans="1:20" s="80" customFormat="1" ht="9.75" customHeight="1" hidden="1">
      <c r="A31" s="89"/>
      <c r="B31" s="83"/>
      <c r="C31" s="74"/>
      <c r="D31" s="73">
        <v>0</v>
      </c>
      <c r="E31" s="75"/>
      <c r="F31" s="76"/>
      <c r="G31" s="73">
        <v>0</v>
      </c>
      <c r="H31" s="75"/>
      <c r="I31" s="76"/>
      <c r="J31" s="82" t="e">
        <f>G31/D31*100</f>
        <v>#DIV/0!</v>
      </c>
      <c r="K31" s="75"/>
      <c r="L31" s="79"/>
      <c r="M31" s="73">
        <v>0</v>
      </c>
      <c r="N31" s="75"/>
      <c r="O31" s="77"/>
      <c r="P31" s="73" t="e">
        <f>ROUND(M31/G31,0)</f>
        <v>#DIV/0!</v>
      </c>
      <c r="Q31" s="78"/>
      <c r="R31" s="77"/>
      <c r="S31" s="73">
        <v>0</v>
      </c>
      <c r="T31" s="78"/>
    </row>
    <row r="32" spans="1:20" s="80" customFormat="1" ht="9.75" customHeight="1" hidden="1">
      <c r="A32" s="89"/>
      <c r="B32" s="83"/>
      <c r="C32" s="74"/>
      <c r="D32" s="73"/>
      <c r="E32" s="75"/>
      <c r="F32" s="76"/>
      <c r="G32" s="73"/>
      <c r="H32" s="75"/>
      <c r="I32" s="76"/>
      <c r="J32" s="82"/>
      <c r="K32" s="75"/>
      <c r="L32" s="79"/>
      <c r="M32" s="73"/>
      <c r="N32" s="75"/>
      <c r="O32" s="77"/>
      <c r="P32" s="73"/>
      <c r="Q32" s="78"/>
      <c r="R32" s="77"/>
      <c r="S32" s="73"/>
      <c r="T32" s="78"/>
    </row>
    <row r="33" spans="1:20" s="30" customFormat="1" ht="9.75" customHeight="1" hidden="1" thickBot="1">
      <c r="A33" s="86"/>
      <c r="B33" s="72"/>
      <c r="C33" s="38"/>
      <c r="D33" s="44"/>
      <c r="E33" s="45"/>
      <c r="F33" s="46"/>
      <c r="G33" s="44"/>
      <c r="H33" s="45"/>
      <c r="I33" s="46"/>
      <c r="J33" s="48"/>
      <c r="K33" s="45"/>
      <c r="L33" s="47"/>
      <c r="M33" s="44"/>
      <c r="N33" s="45"/>
      <c r="O33" s="42"/>
      <c r="P33" s="44"/>
      <c r="Q33" s="43"/>
      <c r="R33" s="42"/>
      <c r="S33" s="44"/>
      <c r="T33" s="43"/>
    </row>
    <row r="34" spans="1:20" s="30" customFormat="1" ht="9.75" customHeight="1" thickTop="1">
      <c r="A34" s="93"/>
      <c r="B34" s="94"/>
      <c r="C34" s="95"/>
      <c r="D34" s="96"/>
      <c r="E34" s="97"/>
      <c r="F34" s="98"/>
      <c r="G34" s="96"/>
      <c r="H34" s="97"/>
      <c r="I34" s="98"/>
      <c r="J34" s="99"/>
      <c r="K34" s="97"/>
      <c r="L34" s="100"/>
      <c r="M34" s="96"/>
      <c r="N34" s="97"/>
      <c r="O34" s="101"/>
      <c r="P34" s="96"/>
      <c r="Q34" s="102"/>
      <c r="R34" s="101"/>
      <c r="S34" s="96"/>
      <c r="T34" s="102"/>
    </row>
    <row r="35" spans="1:20" s="30" customFormat="1" ht="27.75" customHeight="1">
      <c r="A35" s="142" t="s">
        <v>4</v>
      </c>
      <c r="B35" s="143"/>
      <c r="C35" s="38" t="s">
        <v>28</v>
      </c>
      <c r="D35" s="44">
        <f>D10</f>
        <v>70378</v>
      </c>
      <c r="E35" s="39" t="s">
        <v>29</v>
      </c>
      <c r="F35" s="40" t="s">
        <v>28</v>
      </c>
      <c r="G35" s="44">
        <f>G10</f>
        <v>20375</v>
      </c>
      <c r="H35" s="39" t="s">
        <v>29</v>
      </c>
      <c r="I35" s="40" t="s">
        <v>28</v>
      </c>
      <c r="J35" s="48">
        <f>G35/D35*100</f>
        <v>28.95080849128989</v>
      </c>
      <c r="K35" s="39" t="s">
        <v>29</v>
      </c>
      <c r="L35" s="41" t="s">
        <v>28</v>
      </c>
      <c r="M35" s="44">
        <f>SUM(M15,M20,M25)</f>
        <v>63171600</v>
      </c>
      <c r="N35" s="39" t="s">
        <v>29</v>
      </c>
      <c r="O35" s="42" t="s">
        <v>28</v>
      </c>
      <c r="P35" s="111">
        <f>ROUND(M35/G35,0)</f>
        <v>3100</v>
      </c>
      <c r="Q35" s="43" t="s">
        <v>29</v>
      </c>
      <c r="R35" s="42" t="s">
        <v>28</v>
      </c>
      <c r="S35" s="108">
        <f>S10</f>
        <v>4100</v>
      </c>
      <c r="T35" s="43" t="s">
        <v>29</v>
      </c>
    </row>
    <row r="36" spans="1:20" s="30" customFormat="1" ht="27.75" customHeight="1">
      <c r="A36" s="86"/>
      <c r="B36" s="88"/>
      <c r="C36" s="38"/>
      <c r="D36" s="111">
        <f>D11</f>
        <v>72872</v>
      </c>
      <c r="E36" s="103"/>
      <c r="F36" s="104"/>
      <c r="G36" s="111">
        <f>G11</f>
        <v>20698</v>
      </c>
      <c r="H36" s="112"/>
      <c r="I36" s="111"/>
      <c r="J36" s="121">
        <f>G36/D36*100</f>
        <v>28.403227577121527</v>
      </c>
      <c r="K36" s="112"/>
      <c r="L36" s="113"/>
      <c r="M36" s="111">
        <f>M11</f>
        <v>64392800</v>
      </c>
      <c r="N36" s="112"/>
      <c r="O36" s="113"/>
      <c r="P36" s="111">
        <f>ROUND(M36/G36,0)</f>
        <v>3111</v>
      </c>
      <c r="Q36" s="112"/>
      <c r="R36" s="113"/>
      <c r="S36" s="108">
        <f>S11</f>
        <v>4500</v>
      </c>
      <c r="T36" s="43"/>
    </row>
    <row r="37" spans="1:20" s="30" customFormat="1" ht="27.75" customHeight="1">
      <c r="A37" s="86"/>
      <c r="B37" s="88"/>
      <c r="C37" s="38"/>
      <c r="D37" s="44"/>
      <c r="E37" s="45"/>
      <c r="F37" s="46"/>
      <c r="G37" s="44"/>
      <c r="H37" s="45"/>
      <c r="I37" s="46"/>
      <c r="J37" s="48"/>
      <c r="K37" s="45"/>
      <c r="L37" s="47" t="s">
        <v>30</v>
      </c>
      <c r="M37" s="111">
        <f>M12</f>
        <v>19317840</v>
      </c>
      <c r="N37" s="45" t="s">
        <v>31</v>
      </c>
      <c r="O37" s="42"/>
      <c r="P37" s="44"/>
      <c r="Q37" s="43"/>
      <c r="R37" s="42"/>
      <c r="S37" s="44"/>
      <c r="T37" s="43"/>
    </row>
    <row r="38" spans="1:20" ht="9.75" customHeight="1">
      <c r="A38" s="122"/>
      <c r="B38" s="90"/>
      <c r="C38" s="13"/>
      <c r="D38" s="20"/>
      <c r="E38" s="17"/>
      <c r="F38" s="18"/>
      <c r="G38" s="18"/>
      <c r="H38" s="17"/>
      <c r="I38" s="18"/>
      <c r="J38" s="20"/>
      <c r="K38" s="17"/>
      <c r="L38" s="29"/>
      <c r="M38" s="19"/>
      <c r="N38" s="17"/>
      <c r="O38" s="15"/>
      <c r="P38" s="14"/>
      <c r="Q38" s="16"/>
      <c r="R38" s="15"/>
      <c r="S38" s="12"/>
      <c r="T38" s="16"/>
    </row>
    <row r="39" spans="2:20" ht="9.75" customHeight="1">
      <c r="B39" s="21"/>
      <c r="C39" s="123"/>
      <c r="D39" s="124"/>
      <c r="E39" s="125"/>
      <c r="F39" s="126"/>
      <c r="G39" s="126"/>
      <c r="H39" s="125"/>
      <c r="I39" s="126"/>
      <c r="J39" s="124"/>
      <c r="K39" s="125"/>
      <c r="L39" s="126"/>
      <c r="M39" s="127"/>
      <c r="N39" s="125"/>
      <c r="O39" s="123"/>
      <c r="P39" s="128"/>
      <c r="Q39" s="129"/>
      <c r="R39" s="123"/>
      <c r="S39" s="130"/>
      <c r="T39" s="129"/>
    </row>
    <row r="40" spans="2:20" ht="16.5" customHeight="1">
      <c r="B40" s="114" t="s">
        <v>47</v>
      </c>
      <c r="C40" s="123"/>
      <c r="D40" s="124"/>
      <c r="E40" s="125"/>
      <c r="F40" s="126"/>
      <c r="G40" s="126"/>
      <c r="H40" s="125"/>
      <c r="I40" s="126"/>
      <c r="J40" s="124"/>
      <c r="K40" s="125"/>
      <c r="L40" s="126"/>
      <c r="M40" s="127"/>
      <c r="N40" s="125"/>
      <c r="O40" s="123"/>
      <c r="P40" s="128"/>
      <c r="Q40" s="129"/>
      <c r="R40" s="123"/>
      <c r="S40" s="130"/>
      <c r="T40" s="129"/>
    </row>
    <row r="41" spans="2:18" s="23" customFormat="1" ht="16.5" customHeight="1">
      <c r="B41" s="23" t="s">
        <v>17</v>
      </c>
      <c r="C41" s="11"/>
      <c r="D41" s="24"/>
      <c r="E41" s="24"/>
      <c r="F41" s="25"/>
      <c r="G41" s="24"/>
      <c r="H41" s="24"/>
      <c r="I41" s="25"/>
      <c r="J41" s="24"/>
      <c r="K41" s="24"/>
      <c r="L41" s="25"/>
      <c r="M41" s="24"/>
      <c r="N41" s="24"/>
      <c r="O41" s="11"/>
      <c r="R41" s="11"/>
    </row>
    <row r="42" spans="2:18" s="23" customFormat="1" ht="16.5" customHeight="1">
      <c r="B42" s="23" t="s">
        <v>32</v>
      </c>
      <c r="C42" s="11"/>
      <c r="D42" s="24"/>
      <c r="E42" s="24"/>
      <c r="F42" s="25"/>
      <c r="G42" s="24"/>
      <c r="H42" s="24"/>
      <c r="I42" s="25"/>
      <c r="J42" s="24"/>
      <c r="K42" s="24"/>
      <c r="L42" s="25"/>
      <c r="M42" s="24"/>
      <c r="N42" s="24"/>
      <c r="O42" s="11"/>
      <c r="R42" s="11"/>
    </row>
    <row r="43" spans="2:18" s="23" customFormat="1" ht="16.5" customHeight="1">
      <c r="B43" s="23" t="s">
        <v>46</v>
      </c>
      <c r="C43" s="11"/>
      <c r="D43" s="24"/>
      <c r="E43" s="24"/>
      <c r="F43" s="25"/>
      <c r="G43" s="24"/>
      <c r="H43" s="24"/>
      <c r="I43" s="25"/>
      <c r="J43" s="24"/>
      <c r="K43" s="24"/>
      <c r="L43" s="25"/>
      <c r="M43" s="24"/>
      <c r="N43" s="24"/>
      <c r="O43" s="11"/>
      <c r="R43" s="11"/>
    </row>
    <row r="44" spans="2:18" s="23" customFormat="1" ht="16.5" customHeight="1">
      <c r="B44" s="23" t="s">
        <v>43</v>
      </c>
      <c r="C44" s="11"/>
      <c r="D44" s="24"/>
      <c r="E44" s="24"/>
      <c r="F44" s="25"/>
      <c r="G44" s="24"/>
      <c r="H44" s="24"/>
      <c r="I44" s="25"/>
      <c r="J44" s="24"/>
      <c r="K44" s="24"/>
      <c r="L44" s="25"/>
      <c r="M44" s="24"/>
      <c r="N44" s="24"/>
      <c r="O44" s="11"/>
      <c r="R44" s="11"/>
    </row>
    <row r="45" spans="3:18" s="23" customFormat="1" ht="10.5" customHeight="1">
      <c r="C45" s="11"/>
      <c r="D45" s="24"/>
      <c r="E45" s="24"/>
      <c r="F45" s="25"/>
      <c r="G45" s="24"/>
      <c r="H45" s="24"/>
      <c r="I45" s="25"/>
      <c r="J45" s="24"/>
      <c r="K45" s="24"/>
      <c r="L45" s="25"/>
      <c r="M45" s="24"/>
      <c r="N45" s="24"/>
      <c r="O45" s="11"/>
      <c r="R45" s="11"/>
    </row>
  </sheetData>
  <sheetProtection/>
  <mergeCells count="12">
    <mergeCell ref="A35:B35"/>
    <mergeCell ref="O8:Q8"/>
    <mergeCell ref="R8:T8"/>
    <mergeCell ref="C8:E8"/>
    <mergeCell ref="F8:H8"/>
    <mergeCell ref="I8:K8"/>
    <mergeCell ref="L7:N8"/>
    <mergeCell ref="A3:T3"/>
    <mergeCell ref="A7:B8"/>
    <mergeCell ref="A10:B10"/>
    <mergeCell ref="C7:K7"/>
    <mergeCell ref="O7:T7"/>
  </mergeCells>
  <printOptions horizontalCentered="1"/>
  <pageMargins left="0.56" right="0.3937007874015748" top="0.39" bottom="0.28" header="0.31496062992125984" footer="0.2362204724409449"/>
  <pageSetup firstPageNumber="2" useFirstPageNumber="1" horizontalDpi="300" verticalDpi="300" orientation="portrait" paperSize="9" scale="56" r:id="rId2"/>
  <headerFooter alignWithMargins="0">
    <oddHeader>&amp;R&amp;22資料１-３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独立行政法人　日本学術振興会</cp:lastModifiedBy>
  <cp:lastPrinted>2016-03-30T04:27:48Z</cp:lastPrinted>
  <dcterms:created xsi:type="dcterms:W3CDTF">2001-06-28T04:26:33Z</dcterms:created>
  <dcterms:modified xsi:type="dcterms:W3CDTF">2016-04-05T01:15:04Z</dcterms:modified>
  <cp:category/>
  <cp:version/>
  <cp:contentType/>
  <cp:contentStatus/>
</cp:coreProperties>
</file>