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80FDF53-F98F-4AAF-8CC7-5DA195C6C3F7}" xr6:coauthVersionLast="47" xr6:coauthVersionMax="47" xr10:uidLastSave="{00000000-0000-0000-0000-000000000000}"/>
  <bookViews>
    <workbookView xWindow="-120" yWindow="-120" windowWidth="29040" windowHeight="15840" tabRatio="915" activeTab="3" xr2:uid="{00000000-000D-0000-FFFF-FFFF00000000}"/>
  </bookViews>
  <sheets>
    <sheet name="【B1(1)】日本側参加者リスト" sheetId="45" r:id="rId1"/>
    <sheet name="【B1(2)】相手国側参加者リスト" sheetId="46" r:id="rId2"/>
    <sheet name="【B1(3)】派遣・受入実績" sheetId="52" r:id="rId3"/>
    <sheet name="【B1(4)】研究発表" sheetId="51" r:id="rId4"/>
    <sheet name="【B2(1)】日本側参加者リスト" sheetId="53" state="hidden" r:id="rId5"/>
    <sheet name="【B2(2)】相手国参加者リスト" sheetId="54" state="hidden" r:id="rId6"/>
    <sheet name="JSPS管理" sheetId="50" state="hidden" r:id="rId7"/>
  </sheets>
  <definedNames>
    <definedName name="_xlnm._FilterDatabase" localSheetId="0" hidden="1">'【B1(1)】日本側参加者リスト'!$A$10:$AM$111</definedName>
    <definedName name="_xlnm._FilterDatabase" localSheetId="1" hidden="1">'【B1(2)】相手国側参加者リスト'!$A$11:$AM$111</definedName>
    <definedName name="_xlnm._FilterDatabase" localSheetId="2" hidden="1">'【B1(3)】派遣・受入実績'!$A$14:$AM$114</definedName>
    <definedName name="_xlnm._FilterDatabase" localSheetId="3" hidden="1">'【B1(4)】研究発表'!$C$13:$AM$113</definedName>
    <definedName name="_xlnm._FilterDatabase" localSheetId="4" hidden="1">'【B2(1)】日本側参加者リスト'!$A$13:$AM$114</definedName>
    <definedName name="_xlnm._FilterDatabase" localSheetId="5" hidden="1">'【B2(2)】相手国参加者リスト'!$A$13:$AM$113</definedName>
    <definedName name="lst参加者_相手国側">JSPS管理!$P$6:$P$106</definedName>
    <definedName name="lst参加者_日本側">JSPS管理!$O$6:$O$106</definedName>
    <definedName name="_xlnm.Print_Area" localSheetId="0">'【B1(1)】日本側参加者リスト'!$A$1:$AP$25</definedName>
    <definedName name="_xlnm.Print_Area" localSheetId="1">'【B1(2)】相手国側参加者リスト'!$A$1:$AP$28</definedName>
    <definedName name="_xlnm.Print_Area" localSheetId="2">'【B1(3)】派遣・受入実績'!$A$1:$BM$29</definedName>
    <definedName name="_xlnm.Print_Area" localSheetId="3">'【B1(4)】研究発表'!$A$1:$AP$21</definedName>
    <definedName name="_xlnm.Print_Area" localSheetId="4">'【B2(1)】日本側参加者リスト'!$C$1:$AM$31</definedName>
    <definedName name="_xlnm.Print_Area" localSheetId="5">'【B2(2)】相手国参加者リスト'!$C$1:$AM$24</definedName>
    <definedName name="_xlnm.Print_Titles" localSheetId="0">'【B1(1)】日本側参加者リスト'!$7:$10</definedName>
    <definedName name="_xlnm.Print_Titles" localSheetId="1">'【B1(2)】相手国側参加者リスト'!$8:$10</definedName>
    <definedName name="_xlnm.Print_Titles" localSheetId="2">'【B1(3)】派遣・受入実績'!$11:$13</definedName>
    <definedName name="_xlnm.Print_Titles" localSheetId="3">'【B1(4)】研究発表'!$8:$11</definedName>
    <definedName name="_xlnm.Print_Titles" localSheetId="4">'【B2(1)】日本側参加者リスト'!$10:$12</definedName>
    <definedName name="_xlnm.Print_Titles" localSheetId="5">'【B2(2)】相手国参加者リスト'!$10:$12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 i="45" l="1"/>
  <c r="AD6" i="50" l="1"/>
  <c r="AC6" i="50"/>
  <c r="H6" i="52" l="1"/>
  <c r="M6" i="52"/>
  <c r="AQ5" i="50" l="1"/>
  <c r="AP5" i="50"/>
  <c r="AO5" i="50"/>
  <c r="AN5" i="50"/>
  <c r="AM5" i="50"/>
  <c r="AL5" i="50"/>
  <c r="AK5" i="50"/>
  <c r="AJ5" i="50"/>
  <c r="AI5" i="50"/>
  <c r="A4" i="53" l="1"/>
  <c r="A5" i="53"/>
  <c r="A5" i="45"/>
  <c r="M6" i="54" l="1"/>
  <c r="H6" i="54"/>
  <c r="F6" i="50"/>
  <c r="F7" i="50" s="1"/>
  <c r="F8" i="50" s="1"/>
  <c r="F9" i="50" s="1"/>
  <c r="G9" i="50" s="1"/>
  <c r="C8" i="50"/>
  <c r="C9" i="50" s="1"/>
  <c r="C10" i="50" s="1"/>
  <c r="C11" i="50" s="1"/>
  <c r="C12" i="50" s="1"/>
  <c r="C13" i="50" s="1"/>
  <c r="C14" i="50" s="1"/>
  <c r="C15" i="50" s="1"/>
  <c r="C16" i="50" s="1"/>
  <c r="C17" i="50" s="1"/>
  <c r="C18" i="50" s="1"/>
  <c r="C19" i="50" s="1"/>
  <c r="C20" i="50" s="1"/>
  <c r="C21" i="50" s="1"/>
  <c r="C22" i="50" s="1"/>
  <c r="CC9" i="50" l="1"/>
  <c r="DI5" i="50"/>
  <c r="CC13" i="50"/>
  <c r="AH9" i="50"/>
  <c r="AH29" i="50" s="1"/>
  <c r="T10" i="52"/>
  <c r="BT5" i="50"/>
  <c r="BJ4" i="50"/>
  <c r="BF4" i="50"/>
  <c r="M5" i="54"/>
  <c r="AK10" i="54" s="1"/>
  <c r="AK10" i="53"/>
  <c r="AH19" i="50" l="1"/>
  <c r="AH23" i="50" s="1"/>
  <c r="CC29" i="50"/>
  <c r="CC19" i="50"/>
  <c r="CC23" i="50" s="1"/>
  <c r="AH13" i="50"/>
  <c r="M6" i="51"/>
  <c r="H6" i="51"/>
  <c r="M5" i="51"/>
  <c r="H5" i="51"/>
  <c r="M4" i="51"/>
  <c r="H4" i="51"/>
  <c r="M5" i="52"/>
  <c r="AK11" i="52" s="1"/>
  <c r="H5" i="52"/>
  <c r="M4" i="52"/>
  <c r="H4" i="52"/>
  <c r="M6" i="46"/>
  <c r="H6" i="46"/>
  <c r="M5" i="46"/>
  <c r="AK8" i="46" s="1"/>
  <c r="H5" i="46"/>
  <c r="H4" i="46"/>
  <c r="O7" i="50" l="1"/>
  <c r="BG28" i="54" l="1"/>
  <c r="BG32" i="54"/>
  <c r="BG36" i="54"/>
  <c r="BG40" i="54"/>
  <c r="BG44" i="54"/>
  <c r="BG48" i="54"/>
  <c r="BG52" i="54"/>
  <c r="BG56" i="54"/>
  <c r="BG60" i="54"/>
  <c r="BG64" i="54"/>
  <c r="BG68" i="54"/>
  <c r="BG72" i="54"/>
  <c r="BG76" i="54"/>
  <c r="BG80" i="54"/>
  <c r="BG84" i="54"/>
  <c r="BG88" i="54"/>
  <c r="BG92" i="54"/>
  <c r="BG96" i="54"/>
  <c r="BG100" i="54"/>
  <c r="BG104" i="54"/>
  <c r="BG108" i="54"/>
  <c r="BF15" i="54"/>
  <c r="BG15" i="54" s="1"/>
  <c r="BF16" i="54"/>
  <c r="BG16" i="54" s="1"/>
  <c r="BF17" i="54"/>
  <c r="BG17" i="54" s="1"/>
  <c r="BF18" i="54"/>
  <c r="BG18" i="54" s="1"/>
  <c r="BF19" i="54"/>
  <c r="BG19" i="54" s="1"/>
  <c r="BF20" i="54"/>
  <c r="BG20" i="54" s="1"/>
  <c r="BF21" i="54"/>
  <c r="BG21" i="54" s="1"/>
  <c r="BF22" i="54"/>
  <c r="BG22" i="54" s="1"/>
  <c r="BF23" i="54"/>
  <c r="BG23" i="54" s="1"/>
  <c r="BF24" i="54"/>
  <c r="BG24" i="54" s="1"/>
  <c r="BF25" i="54"/>
  <c r="BG25" i="54" s="1"/>
  <c r="BF26" i="54"/>
  <c r="BG26" i="54" s="1"/>
  <c r="BF27" i="54"/>
  <c r="BG27" i="54" s="1"/>
  <c r="BF28" i="54"/>
  <c r="BF29" i="54"/>
  <c r="BG29" i="54" s="1"/>
  <c r="BF30" i="54"/>
  <c r="BG30" i="54" s="1"/>
  <c r="BF31" i="54"/>
  <c r="BG31" i="54" s="1"/>
  <c r="BF32" i="54"/>
  <c r="BF33" i="54"/>
  <c r="BG33" i="54" s="1"/>
  <c r="BF34" i="54"/>
  <c r="BG34" i="54" s="1"/>
  <c r="BF35" i="54"/>
  <c r="BG35" i="54" s="1"/>
  <c r="BF36" i="54"/>
  <c r="BF37" i="54"/>
  <c r="BG37" i="54" s="1"/>
  <c r="BF38" i="54"/>
  <c r="BG38" i="54" s="1"/>
  <c r="BF39" i="54"/>
  <c r="BG39" i="54" s="1"/>
  <c r="BF40" i="54"/>
  <c r="BF41" i="54"/>
  <c r="BG41" i="54" s="1"/>
  <c r="BF42" i="54"/>
  <c r="BG42" i="54" s="1"/>
  <c r="BF43" i="54"/>
  <c r="BG43" i="54" s="1"/>
  <c r="BF44" i="54"/>
  <c r="BF45" i="54"/>
  <c r="BG45" i="54" s="1"/>
  <c r="BF46" i="54"/>
  <c r="BG46" i="54" s="1"/>
  <c r="BF47" i="54"/>
  <c r="BG47" i="54" s="1"/>
  <c r="BF48" i="54"/>
  <c r="BF49" i="54"/>
  <c r="BG49" i="54" s="1"/>
  <c r="BF50" i="54"/>
  <c r="BG50" i="54" s="1"/>
  <c r="BF51" i="54"/>
  <c r="BG51" i="54" s="1"/>
  <c r="BF52" i="54"/>
  <c r="BF53" i="54"/>
  <c r="BG53" i="54" s="1"/>
  <c r="BF54" i="54"/>
  <c r="BG54" i="54" s="1"/>
  <c r="BF55" i="54"/>
  <c r="BG55" i="54" s="1"/>
  <c r="BF56" i="54"/>
  <c r="BF57" i="54"/>
  <c r="BG57" i="54" s="1"/>
  <c r="BF58" i="54"/>
  <c r="BG58" i="54" s="1"/>
  <c r="BF59" i="54"/>
  <c r="BG59" i="54" s="1"/>
  <c r="BF60" i="54"/>
  <c r="BF61" i="54"/>
  <c r="BG61" i="54" s="1"/>
  <c r="BF62" i="54"/>
  <c r="BG62" i="54" s="1"/>
  <c r="BF63" i="54"/>
  <c r="BG63" i="54" s="1"/>
  <c r="BF64" i="54"/>
  <c r="BF65" i="54"/>
  <c r="BG65" i="54" s="1"/>
  <c r="BF66" i="54"/>
  <c r="BG66" i="54" s="1"/>
  <c r="BF67" i="54"/>
  <c r="BG67" i="54" s="1"/>
  <c r="BF68" i="54"/>
  <c r="BF69" i="54"/>
  <c r="BG69" i="54" s="1"/>
  <c r="BF70" i="54"/>
  <c r="BG70" i="54" s="1"/>
  <c r="BF71" i="54"/>
  <c r="BG71" i="54" s="1"/>
  <c r="BF72" i="54"/>
  <c r="BF73" i="54"/>
  <c r="BG73" i="54" s="1"/>
  <c r="BF74" i="54"/>
  <c r="BG74" i="54" s="1"/>
  <c r="BF75" i="54"/>
  <c r="BG75" i="54" s="1"/>
  <c r="BF76" i="54"/>
  <c r="BF77" i="54"/>
  <c r="BG77" i="54" s="1"/>
  <c r="BF78" i="54"/>
  <c r="BG78" i="54" s="1"/>
  <c r="BF79" i="54"/>
  <c r="BG79" i="54" s="1"/>
  <c r="BF80" i="54"/>
  <c r="BF81" i="54"/>
  <c r="BG81" i="54" s="1"/>
  <c r="BF82" i="54"/>
  <c r="BG82" i="54" s="1"/>
  <c r="BF83" i="54"/>
  <c r="BG83" i="54" s="1"/>
  <c r="BF84" i="54"/>
  <c r="BF85" i="54"/>
  <c r="BG85" i="54" s="1"/>
  <c r="BF86" i="54"/>
  <c r="BG86" i="54" s="1"/>
  <c r="BF87" i="54"/>
  <c r="BG87" i="54" s="1"/>
  <c r="BF88" i="54"/>
  <c r="BF89" i="54"/>
  <c r="BG89" i="54" s="1"/>
  <c r="BF90" i="54"/>
  <c r="BG90" i="54" s="1"/>
  <c r="BF91" i="54"/>
  <c r="BG91" i="54" s="1"/>
  <c r="BF92" i="54"/>
  <c r="BF93" i="54"/>
  <c r="BG93" i="54" s="1"/>
  <c r="BF94" i="54"/>
  <c r="BG94" i="54" s="1"/>
  <c r="BF95" i="54"/>
  <c r="BG95" i="54" s="1"/>
  <c r="BF96" i="54"/>
  <c r="BF97" i="54"/>
  <c r="BG97" i="54" s="1"/>
  <c r="BF98" i="54"/>
  <c r="BG98" i="54" s="1"/>
  <c r="BF99" i="54"/>
  <c r="BG99" i="54" s="1"/>
  <c r="BF100" i="54"/>
  <c r="BF101" i="54"/>
  <c r="BG101" i="54" s="1"/>
  <c r="BF102" i="54"/>
  <c r="BG102" i="54" s="1"/>
  <c r="BF103" i="54"/>
  <c r="BG103" i="54" s="1"/>
  <c r="BF104" i="54"/>
  <c r="BF105" i="54"/>
  <c r="BG105" i="54" s="1"/>
  <c r="BF106" i="54"/>
  <c r="BG106" i="54" s="1"/>
  <c r="BF107" i="54"/>
  <c r="BG107" i="54" s="1"/>
  <c r="BF108" i="54"/>
  <c r="BF109" i="54"/>
  <c r="BG109" i="54" s="1"/>
  <c r="BF110" i="54"/>
  <c r="BG110" i="54" s="1"/>
  <c r="BF111" i="54"/>
  <c r="BG111" i="54" s="1"/>
  <c r="BD15" i="54"/>
  <c r="BE15" i="54" s="1"/>
  <c r="BD16" i="54"/>
  <c r="BE16" i="54" s="1"/>
  <c r="BD17" i="54"/>
  <c r="BE17" i="54" s="1"/>
  <c r="BD18" i="54"/>
  <c r="BE18" i="54" s="1"/>
  <c r="BD19" i="54"/>
  <c r="BE19" i="54" s="1"/>
  <c r="BD20" i="54"/>
  <c r="BE20" i="54" s="1"/>
  <c r="BD21" i="54"/>
  <c r="BE21" i="54" s="1"/>
  <c r="BD22" i="54"/>
  <c r="BE22" i="54" s="1"/>
  <c r="BD23" i="54"/>
  <c r="BE23" i="54" s="1"/>
  <c r="BD24" i="54"/>
  <c r="BE24" i="54" s="1"/>
  <c r="BD25" i="54"/>
  <c r="BE25" i="54" s="1"/>
  <c r="BD26" i="54"/>
  <c r="BE26" i="54" s="1"/>
  <c r="BD27" i="54"/>
  <c r="BE27" i="54" s="1"/>
  <c r="BD28" i="54"/>
  <c r="BE28" i="54" s="1"/>
  <c r="BD29" i="54"/>
  <c r="BE29" i="54" s="1"/>
  <c r="BD30" i="54"/>
  <c r="BE30" i="54" s="1"/>
  <c r="BD31" i="54"/>
  <c r="BE31" i="54" s="1"/>
  <c r="BD32" i="54"/>
  <c r="BE32" i="54" s="1"/>
  <c r="BD33" i="54"/>
  <c r="BE33" i="54" s="1"/>
  <c r="BD34" i="54"/>
  <c r="BE34" i="54" s="1"/>
  <c r="BD35" i="54"/>
  <c r="BE35" i="54" s="1"/>
  <c r="BD36" i="54"/>
  <c r="BE36" i="54" s="1"/>
  <c r="BD37" i="54"/>
  <c r="BE37" i="54" s="1"/>
  <c r="BD38" i="54"/>
  <c r="BE38" i="54" s="1"/>
  <c r="BD39" i="54"/>
  <c r="BE39" i="54" s="1"/>
  <c r="BD40" i="54"/>
  <c r="BE40" i="54" s="1"/>
  <c r="BD41" i="54"/>
  <c r="BE41" i="54" s="1"/>
  <c r="BD42" i="54"/>
  <c r="BE42" i="54" s="1"/>
  <c r="BD43" i="54"/>
  <c r="BE43" i="54" s="1"/>
  <c r="BD44" i="54"/>
  <c r="BE44" i="54" s="1"/>
  <c r="BD45" i="54"/>
  <c r="BE45" i="54" s="1"/>
  <c r="BD46" i="54"/>
  <c r="BE46" i="54" s="1"/>
  <c r="BD47" i="54"/>
  <c r="BE47" i="54" s="1"/>
  <c r="BD48" i="54"/>
  <c r="BE48" i="54" s="1"/>
  <c r="BD49" i="54"/>
  <c r="BE49" i="54" s="1"/>
  <c r="BD50" i="54"/>
  <c r="BE50" i="54" s="1"/>
  <c r="BD51" i="54"/>
  <c r="BE51" i="54" s="1"/>
  <c r="BD52" i="54"/>
  <c r="BE52" i="54" s="1"/>
  <c r="BD53" i="54"/>
  <c r="BE53" i="54" s="1"/>
  <c r="BD54" i="54"/>
  <c r="BE54" i="54" s="1"/>
  <c r="BD55" i="54"/>
  <c r="BE55" i="54" s="1"/>
  <c r="BD56" i="54"/>
  <c r="BE56" i="54" s="1"/>
  <c r="BD57" i="54"/>
  <c r="BE57" i="54" s="1"/>
  <c r="BD58" i="54"/>
  <c r="BE58" i="54" s="1"/>
  <c r="BD59" i="54"/>
  <c r="BE59" i="54" s="1"/>
  <c r="BD60" i="54"/>
  <c r="BE60" i="54" s="1"/>
  <c r="BD61" i="54"/>
  <c r="BE61" i="54" s="1"/>
  <c r="BD62" i="54"/>
  <c r="BE62" i="54" s="1"/>
  <c r="BD63" i="54"/>
  <c r="BE63" i="54" s="1"/>
  <c r="BD64" i="54"/>
  <c r="BE64" i="54" s="1"/>
  <c r="BD65" i="54"/>
  <c r="BE65" i="54" s="1"/>
  <c r="BD66" i="54"/>
  <c r="BE66" i="54" s="1"/>
  <c r="BD67" i="54"/>
  <c r="BE67" i="54" s="1"/>
  <c r="BD68" i="54"/>
  <c r="BE68" i="54" s="1"/>
  <c r="BD69" i="54"/>
  <c r="BE69" i="54" s="1"/>
  <c r="BD70" i="54"/>
  <c r="BE70" i="54" s="1"/>
  <c r="BD71" i="54"/>
  <c r="BE71" i="54" s="1"/>
  <c r="BD72" i="54"/>
  <c r="BE72" i="54" s="1"/>
  <c r="BD73" i="54"/>
  <c r="BE73" i="54" s="1"/>
  <c r="BD74" i="54"/>
  <c r="BE74" i="54" s="1"/>
  <c r="BD75" i="54"/>
  <c r="BE75" i="54" s="1"/>
  <c r="BD76" i="54"/>
  <c r="BE76" i="54" s="1"/>
  <c r="BD77" i="54"/>
  <c r="BE77" i="54" s="1"/>
  <c r="BD78" i="54"/>
  <c r="BE78" i="54" s="1"/>
  <c r="BD79" i="54"/>
  <c r="BE79" i="54" s="1"/>
  <c r="BD80" i="54"/>
  <c r="BE80" i="54" s="1"/>
  <c r="BD81" i="54"/>
  <c r="BE81" i="54" s="1"/>
  <c r="BD82" i="54"/>
  <c r="BE82" i="54" s="1"/>
  <c r="BD83" i="54"/>
  <c r="BE83" i="54" s="1"/>
  <c r="BD84" i="54"/>
  <c r="BE84" i="54" s="1"/>
  <c r="BD85" i="54"/>
  <c r="BE85" i="54" s="1"/>
  <c r="BD86" i="54"/>
  <c r="BE86" i="54" s="1"/>
  <c r="BD87" i="54"/>
  <c r="BE87" i="54" s="1"/>
  <c r="BD88" i="54"/>
  <c r="BE88" i="54" s="1"/>
  <c r="BD89" i="54"/>
  <c r="BE89" i="54" s="1"/>
  <c r="BD90" i="54"/>
  <c r="BE90" i="54" s="1"/>
  <c r="BD91" i="54"/>
  <c r="BE91" i="54" s="1"/>
  <c r="BD92" i="54"/>
  <c r="BE92" i="54" s="1"/>
  <c r="BD93" i="54"/>
  <c r="BE93" i="54" s="1"/>
  <c r="BD94" i="54"/>
  <c r="BE94" i="54" s="1"/>
  <c r="BD95" i="54"/>
  <c r="BE95" i="54" s="1"/>
  <c r="BD96" i="54"/>
  <c r="BE96" i="54" s="1"/>
  <c r="BD97" i="54"/>
  <c r="BE97" i="54" s="1"/>
  <c r="BD98" i="54"/>
  <c r="BE98" i="54" s="1"/>
  <c r="BD99" i="54"/>
  <c r="BE99" i="54" s="1"/>
  <c r="BD100" i="54"/>
  <c r="BE100" i="54" s="1"/>
  <c r="BD101" i="54"/>
  <c r="BE101" i="54" s="1"/>
  <c r="BD102" i="54"/>
  <c r="BE102" i="54" s="1"/>
  <c r="BD103" i="54"/>
  <c r="BE103" i="54" s="1"/>
  <c r="BD104" i="54"/>
  <c r="BE104" i="54" s="1"/>
  <c r="BD105" i="54"/>
  <c r="BE105" i="54" s="1"/>
  <c r="BD106" i="54"/>
  <c r="BE106" i="54" s="1"/>
  <c r="BD107" i="54"/>
  <c r="BE107" i="54" s="1"/>
  <c r="BD108" i="54"/>
  <c r="BE108" i="54" s="1"/>
  <c r="BD109" i="54"/>
  <c r="BE109" i="54" s="1"/>
  <c r="BD110" i="54"/>
  <c r="BE110" i="54" s="1"/>
  <c r="BD111" i="54"/>
  <c r="BE111" i="54" s="1"/>
  <c r="BB15" i="54"/>
  <c r="BC15" i="54" s="1"/>
  <c r="BB16" i="54"/>
  <c r="BC16" i="54" s="1"/>
  <c r="BB17" i="54"/>
  <c r="BC17" i="54" s="1"/>
  <c r="BB18" i="54"/>
  <c r="BC18" i="54" s="1"/>
  <c r="BB19" i="54"/>
  <c r="BC19" i="54" s="1"/>
  <c r="BB20" i="54"/>
  <c r="BC20" i="54" s="1"/>
  <c r="BB21" i="54"/>
  <c r="BC21" i="54" s="1"/>
  <c r="BB22" i="54"/>
  <c r="BC22" i="54" s="1"/>
  <c r="BB23" i="54"/>
  <c r="BC23" i="54" s="1"/>
  <c r="BB24" i="54"/>
  <c r="BC24" i="54" s="1"/>
  <c r="BB25" i="54"/>
  <c r="BC25" i="54" s="1"/>
  <c r="BB26" i="54"/>
  <c r="BC26" i="54" s="1"/>
  <c r="BB27" i="54"/>
  <c r="BC27" i="54" s="1"/>
  <c r="BB28" i="54"/>
  <c r="BC28" i="54" s="1"/>
  <c r="BB29" i="54"/>
  <c r="BC29" i="54" s="1"/>
  <c r="BB30" i="54"/>
  <c r="BC30" i="54" s="1"/>
  <c r="BB31" i="54"/>
  <c r="BC31" i="54" s="1"/>
  <c r="BB32" i="54"/>
  <c r="BC32" i="54" s="1"/>
  <c r="BB33" i="54"/>
  <c r="BC33" i="54" s="1"/>
  <c r="BB34" i="54"/>
  <c r="BC34" i="54" s="1"/>
  <c r="BB35" i="54"/>
  <c r="BC35" i="54" s="1"/>
  <c r="BB36" i="54"/>
  <c r="BC36" i="54" s="1"/>
  <c r="BB37" i="54"/>
  <c r="BC37" i="54" s="1"/>
  <c r="BB38" i="54"/>
  <c r="BC38" i="54" s="1"/>
  <c r="BB39" i="54"/>
  <c r="BC39" i="54" s="1"/>
  <c r="BB40" i="54"/>
  <c r="BC40" i="54" s="1"/>
  <c r="BB41" i="54"/>
  <c r="BC41" i="54" s="1"/>
  <c r="BB42" i="54"/>
  <c r="BC42" i="54" s="1"/>
  <c r="BB43" i="54"/>
  <c r="BC43" i="54" s="1"/>
  <c r="BB44" i="54"/>
  <c r="BC44" i="54" s="1"/>
  <c r="BB45" i="54"/>
  <c r="BC45" i="54" s="1"/>
  <c r="BB46" i="54"/>
  <c r="BC46" i="54" s="1"/>
  <c r="BB47" i="54"/>
  <c r="BC47" i="54" s="1"/>
  <c r="BB48" i="54"/>
  <c r="BC48" i="54" s="1"/>
  <c r="BB49" i="54"/>
  <c r="BC49" i="54" s="1"/>
  <c r="BB50" i="54"/>
  <c r="BC50" i="54" s="1"/>
  <c r="BB51" i="54"/>
  <c r="BC51" i="54" s="1"/>
  <c r="BB52" i="54"/>
  <c r="BC52" i="54" s="1"/>
  <c r="BB53" i="54"/>
  <c r="BC53" i="54" s="1"/>
  <c r="BB54" i="54"/>
  <c r="BC54" i="54" s="1"/>
  <c r="BB55" i="54"/>
  <c r="BC55" i="54" s="1"/>
  <c r="BB56" i="54"/>
  <c r="BC56" i="54" s="1"/>
  <c r="BB57" i="54"/>
  <c r="BC57" i="54" s="1"/>
  <c r="BB58" i="54"/>
  <c r="BC58" i="54" s="1"/>
  <c r="BB59" i="54"/>
  <c r="BC59" i="54" s="1"/>
  <c r="BB60" i="54"/>
  <c r="BC60" i="54" s="1"/>
  <c r="BB61" i="54"/>
  <c r="BC61" i="54" s="1"/>
  <c r="BB62" i="54"/>
  <c r="BC62" i="54" s="1"/>
  <c r="BB63" i="54"/>
  <c r="BC63" i="54" s="1"/>
  <c r="BB64" i="54"/>
  <c r="BC64" i="54" s="1"/>
  <c r="BB65" i="54"/>
  <c r="BC65" i="54" s="1"/>
  <c r="BB66" i="54"/>
  <c r="BC66" i="54" s="1"/>
  <c r="BB67" i="54"/>
  <c r="BC67" i="54" s="1"/>
  <c r="BB68" i="54"/>
  <c r="BC68" i="54" s="1"/>
  <c r="BB69" i="54"/>
  <c r="BC69" i="54" s="1"/>
  <c r="BB70" i="54"/>
  <c r="BC70" i="54" s="1"/>
  <c r="BB71" i="54"/>
  <c r="BC71" i="54" s="1"/>
  <c r="BB72" i="54"/>
  <c r="BC72" i="54" s="1"/>
  <c r="BB73" i="54"/>
  <c r="BC73" i="54" s="1"/>
  <c r="BB74" i="54"/>
  <c r="BC74" i="54" s="1"/>
  <c r="BB75" i="54"/>
  <c r="BC75" i="54" s="1"/>
  <c r="BB76" i="54"/>
  <c r="BC76" i="54" s="1"/>
  <c r="BB77" i="54"/>
  <c r="BC77" i="54" s="1"/>
  <c r="BB78" i="54"/>
  <c r="BC78" i="54" s="1"/>
  <c r="BB79" i="54"/>
  <c r="BC79" i="54" s="1"/>
  <c r="BB80" i="54"/>
  <c r="BC80" i="54" s="1"/>
  <c r="BB81" i="54"/>
  <c r="BC81" i="54" s="1"/>
  <c r="BB82" i="54"/>
  <c r="BC82" i="54" s="1"/>
  <c r="BB83" i="54"/>
  <c r="BC83" i="54" s="1"/>
  <c r="BB84" i="54"/>
  <c r="BC84" i="54" s="1"/>
  <c r="BB85" i="54"/>
  <c r="BC85" i="54" s="1"/>
  <c r="BB86" i="54"/>
  <c r="BC86" i="54" s="1"/>
  <c r="BB87" i="54"/>
  <c r="BC87" i="54" s="1"/>
  <c r="BB88" i="54"/>
  <c r="BC88" i="54" s="1"/>
  <c r="BB89" i="54"/>
  <c r="BC89" i="54" s="1"/>
  <c r="BB90" i="54"/>
  <c r="BC90" i="54" s="1"/>
  <c r="BB91" i="54"/>
  <c r="BC91" i="54" s="1"/>
  <c r="BB92" i="54"/>
  <c r="BC92" i="54" s="1"/>
  <c r="BB93" i="54"/>
  <c r="BC93" i="54" s="1"/>
  <c r="BB94" i="54"/>
  <c r="BC94" i="54" s="1"/>
  <c r="BB95" i="54"/>
  <c r="BC95" i="54" s="1"/>
  <c r="BB96" i="54"/>
  <c r="BC96" i="54" s="1"/>
  <c r="BB97" i="54"/>
  <c r="BC97" i="54" s="1"/>
  <c r="BB98" i="54"/>
  <c r="BC98" i="54" s="1"/>
  <c r="BB99" i="54"/>
  <c r="BC99" i="54" s="1"/>
  <c r="BB100" i="54"/>
  <c r="BC100" i="54" s="1"/>
  <c r="BB101" i="54"/>
  <c r="BC101" i="54" s="1"/>
  <c r="BB102" i="54"/>
  <c r="BC102" i="54" s="1"/>
  <c r="BB103" i="54"/>
  <c r="BC103" i="54" s="1"/>
  <c r="BB104" i="54"/>
  <c r="BC104" i="54" s="1"/>
  <c r="BB105" i="54"/>
  <c r="BC105" i="54" s="1"/>
  <c r="BB106" i="54"/>
  <c r="BC106" i="54" s="1"/>
  <c r="BB107" i="54"/>
  <c r="BC107" i="54" s="1"/>
  <c r="BB108" i="54"/>
  <c r="BC108" i="54" s="1"/>
  <c r="BB109" i="54"/>
  <c r="BC109" i="54" s="1"/>
  <c r="BB110" i="54"/>
  <c r="BC110" i="54" s="1"/>
  <c r="BB111" i="54"/>
  <c r="BC111" i="54" s="1"/>
  <c r="BF14" i="54"/>
  <c r="BG14" i="54" s="1"/>
  <c r="BD14" i="54"/>
  <c r="BE14" i="54" s="1"/>
  <c r="BB14" i="54"/>
  <c r="BC14" i="54" s="1"/>
  <c r="BF15" i="53"/>
  <c r="BF14" i="53"/>
  <c r="BD15" i="53"/>
  <c r="BD14" i="53"/>
  <c r="BB15" i="53"/>
  <c r="BB14" i="53"/>
  <c r="BG12" i="45"/>
  <c r="BG11" i="45"/>
  <c r="BE12" i="45"/>
  <c r="BE11" i="45"/>
  <c r="BC11" i="45"/>
  <c r="BC12" i="45"/>
  <c r="BF13" i="46"/>
  <c r="BF14" i="46"/>
  <c r="BF15" i="46"/>
  <c r="BF16" i="46"/>
  <c r="BF17" i="46"/>
  <c r="BF18" i="46"/>
  <c r="BF19" i="46"/>
  <c r="BF20" i="46"/>
  <c r="BF21" i="46"/>
  <c r="BF22" i="46"/>
  <c r="BF23" i="46"/>
  <c r="BF24" i="46"/>
  <c r="BF25" i="46"/>
  <c r="BF26" i="46"/>
  <c r="BF27" i="46"/>
  <c r="BF28" i="46"/>
  <c r="BF29" i="46"/>
  <c r="BF30" i="46"/>
  <c r="BF31" i="46"/>
  <c r="BF32" i="46"/>
  <c r="BF33" i="46"/>
  <c r="BF34" i="46"/>
  <c r="BF35" i="46"/>
  <c r="BF36" i="46"/>
  <c r="BF37" i="46"/>
  <c r="BF38" i="46"/>
  <c r="BF39" i="46"/>
  <c r="BF40" i="46"/>
  <c r="BF41" i="46"/>
  <c r="BF42" i="46"/>
  <c r="BF43" i="46"/>
  <c r="BF44" i="46"/>
  <c r="BF45" i="46"/>
  <c r="BF46" i="46"/>
  <c r="BF47" i="46"/>
  <c r="BF48" i="46"/>
  <c r="BF49" i="46"/>
  <c r="BF50" i="46"/>
  <c r="BF51" i="46"/>
  <c r="BF52" i="46"/>
  <c r="BF53" i="46"/>
  <c r="BF54" i="46"/>
  <c r="BF55" i="46"/>
  <c r="BF56" i="46"/>
  <c r="BF57" i="46"/>
  <c r="BF58" i="46"/>
  <c r="BF59" i="46"/>
  <c r="BF60" i="46"/>
  <c r="BF61" i="46"/>
  <c r="BF62" i="46"/>
  <c r="BF63" i="46"/>
  <c r="BF64" i="46"/>
  <c r="BF65" i="46"/>
  <c r="BF66" i="46"/>
  <c r="BF67" i="46"/>
  <c r="BF68" i="46"/>
  <c r="BF69" i="46"/>
  <c r="BF70" i="46"/>
  <c r="BF71" i="46"/>
  <c r="BF72" i="46"/>
  <c r="BF73" i="46"/>
  <c r="BF74" i="46"/>
  <c r="BF75" i="46"/>
  <c r="BF76" i="46"/>
  <c r="BF77" i="46"/>
  <c r="BF78" i="46"/>
  <c r="BF79" i="46"/>
  <c r="BF80" i="46"/>
  <c r="BF81" i="46"/>
  <c r="BF82" i="46"/>
  <c r="BF83" i="46"/>
  <c r="BF84" i="46"/>
  <c r="BF85" i="46"/>
  <c r="BF86" i="46"/>
  <c r="BF87" i="46"/>
  <c r="BF88" i="46"/>
  <c r="BF89" i="46"/>
  <c r="BF90" i="46"/>
  <c r="BF91" i="46"/>
  <c r="BF92" i="46"/>
  <c r="BF93" i="46"/>
  <c r="BF94" i="46"/>
  <c r="BF95" i="46"/>
  <c r="BF96" i="46"/>
  <c r="BF97" i="46"/>
  <c r="BF98" i="46"/>
  <c r="BF99" i="46"/>
  <c r="BF100" i="46"/>
  <c r="BF101" i="46"/>
  <c r="BF102" i="46"/>
  <c r="BF103" i="46"/>
  <c r="BF104" i="46"/>
  <c r="BF105" i="46"/>
  <c r="BF106" i="46"/>
  <c r="BF107" i="46"/>
  <c r="BF108" i="46"/>
  <c r="BF109" i="46"/>
  <c r="BF110" i="46"/>
  <c r="BF111" i="46"/>
  <c r="BF12" i="46"/>
  <c r="BD13" i="46"/>
  <c r="BD14" i="46"/>
  <c r="BE14" i="46" s="1"/>
  <c r="BD15" i="46"/>
  <c r="BE15" i="46" s="1"/>
  <c r="BD16" i="46"/>
  <c r="BD17" i="46"/>
  <c r="BE17" i="46" s="1"/>
  <c r="BD18" i="46"/>
  <c r="BE18" i="46" s="1"/>
  <c r="BD19" i="46"/>
  <c r="BE19" i="46" s="1"/>
  <c r="BD20" i="46"/>
  <c r="BD21" i="46"/>
  <c r="BD22" i="46"/>
  <c r="BE22" i="46" s="1"/>
  <c r="BD23" i="46"/>
  <c r="BE23" i="46" s="1"/>
  <c r="BD24" i="46"/>
  <c r="BD25" i="46"/>
  <c r="BD26" i="46"/>
  <c r="BE26" i="46" s="1"/>
  <c r="BD27" i="46"/>
  <c r="BE27" i="46" s="1"/>
  <c r="BD28" i="46"/>
  <c r="BD29" i="46"/>
  <c r="BD30" i="46"/>
  <c r="BE30" i="46" s="1"/>
  <c r="BD31" i="46"/>
  <c r="BE31" i="46" s="1"/>
  <c r="BD32" i="46"/>
  <c r="BD33" i="46"/>
  <c r="BD34" i="46"/>
  <c r="BE34" i="46" s="1"/>
  <c r="BD35" i="46"/>
  <c r="BE35" i="46" s="1"/>
  <c r="BD36" i="46"/>
  <c r="BD37" i="46"/>
  <c r="BD38" i="46"/>
  <c r="BE38" i="46" s="1"/>
  <c r="BD39" i="46"/>
  <c r="BE39" i="46" s="1"/>
  <c r="BD40" i="46"/>
  <c r="BD41" i="46"/>
  <c r="BD42" i="46"/>
  <c r="BE42" i="46" s="1"/>
  <c r="BD43" i="46"/>
  <c r="BE43" i="46" s="1"/>
  <c r="BD44" i="46"/>
  <c r="BD45" i="46"/>
  <c r="BD46" i="46"/>
  <c r="BE46" i="46" s="1"/>
  <c r="BD47" i="46"/>
  <c r="BE47" i="46" s="1"/>
  <c r="BD48" i="46"/>
  <c r="BD49" i="46"/>
  <c r="BD50" i="46"/>
  <c r="BE50" i="46" s="1"/>
  <c r="BD51" i="46"/>
  <c r="BE51" i="46" s="1"/>
  <c r="BD52" i="46"/>
  <c r="BD53" i="46"/>
  <c r="BD54" i="46"/>
  <c r="BE54" i="46" s="1"/>
  <c r="BD55" i="46"/>
  <c r="BE55" i="46" s="1"/>
  <c r="BD56" i="46"/>
  <c r="BD57" i="46"/>
  <c r="BD58" i="46"/>
  <c r="BE58" i="46" s="1"/>
  <c r="BD59" i="46"/>
  <c r="BE59" i="46" s="1"/>
  <c r="BD60" i="46"/>
  <c r="BD61" i="46"/>
  <c r="BD62" i="46"/>
  <c r="BE62" i="46" s="1"/>
  <c r="BD63" i="46"/>
  <c r="BE63" i="46" s="1"/>
  <c r="BD64" i="46"/>
  <c r="BD65" i="46"/>
  <c r="BD66" i="46"/>
  <c r="BE66" i="46" s="1"/>
  <c r="BD67" i="46"/>
  <c r="BE67" i="46" s="1"/>
  <c r="BD68" i="46"/>
  <c r="BD69" i="46"/>
  <c r="BD70" i="46"/>
  <c r="BE70" i="46" s="1"/>
  <c r="BD71" i="46"/>
  <c r="BE71" i="46" s="1"/>
  <c r="BD72" i="46"/>
  <c r="BD73" i="46"/>
  <c r="BD74" i="46"/>
  <c r="BE74" i="46" s="1"/>
  <c r="BD75" i="46"/>
  <c r="BE75" i="46" s="1"/>
  <c r="BD76" i="46"/>
  <c r="BD77" i="46"/>
  <c r="BD78" i="46"/>
  <c r="BE78" i="46" s="1"/>
  <c r="BD79" i="46"/>
  <c r="BE79" i="46" s="1"/>
  <c r="BD80" i="46"/>
  <c r="BD81" i="46"/>
  <c r="BD82" i="46"/>
  <c r="BE82" i="46" s="1"/>
  <c r="BD83" i="46"/>
  <c r="BE83" i="46" s="1"/>
  <c r="BD84" i="46"/>
  <c r="BD85" i="46"/>
  <c r="BD86" i="46"/>
  <c r="BE86" i="46" s="1"/>
  <c r="BD87" i="46"/>
  <c r="BE87" i="46" s="1"/>
  <c r="BD88" i="46"/>
  <c r="BD89" i="46"/>
  <c r="BD90" i="46"/>
  <c r="BE90" i="46" s="1"/>
  <c r="BD91" i="46"/>
  <c r="BE91" i="46" s="1"/>
  <c r="BD92" i="46"/>
  <c r="BD93" i="46"/>
  <c r="BD94" i="46"/>
  <c r="BE94" i="46" s="1"/>
  <c r="BD95" i="46"/>
  <c r="BE95" i="46" s="1"/>
  <c r="BD96" i="46"/>
  <c r="BD97" i="46"/>
  <c r="BD98" i="46"/>
  <c r="BE98" i="46" s="1"/>
  <c r="BD99" i="46"/>
  <c r="BE99" i="46" s="1"/>
  <c r="BD100" i="46"/>
  <c r="BD101" i="46"/>
  <c r="BD102" i="46"/>
  <c r="BE102" i="46" s="1"/>
  <c r="BD103" i="46"/>
  <c r="BE103" i="46" s="1"/>
  <c r="BD104" i="46"/>
  <c r="BD105" i="46"/>
  <c r="BD106" i="46"/>
  <c r="BE106" i="46" s="1"/>
  <c r="BD107" i="46"/>
  <c r="BE107" i="46" s="1"/>
  <c r="BD108" i="46"/>
  <c r="BD109" i="46"/>
  <c r="BD110" i="46"/>
  <c r="BE110" i="46" s="1"/>
  <c r="BD111" i="46"/>
  <c r="BE111" i="46" s="1"/>
  <c r="BD12" i="46"/>
  <c r="BB13" i="46"/>
  <c r="BB14" i="46"/>
  <c r="BC14" i="46" s="1"/>
  <c r="BB15" i="46"/>
  <c r="BC15" i="46" s="1"/>
  <c r="BB16" i="46"/>
  <c r="BB17" i="46"/>
  <c r="BC17" i="46" s="1"/>
  <c r="BB18" i="46"/>
  <c r="BC18" i="46" s="1"/>
  <c r="BB19" i="46"/>
  <c r="BC19" i="46" s="1"/>
  <c r="BB20" i="46"/>
  <c r="BB21" i="46"/>
  <c r="BB22" i="46"/>
  <c r="BC22" i="46" s="1"/>
  <c r="BB23" i="46"/>
  <c r="BC23" i="46" s="1"/>
  <c r="BB24" i="46"/>
  <c r="BB25" i="46"/>
  <c r="BB26" i="46"/>
  <c r="BC26" i="46" s="1"/>
  <c r="BB27" i="46"/>
  <c r="BC27" i="46" s="1"/>
  <c r="BB28" i="46"/>
  <c r="BB29" i="46"/>
  <c r="BB30" i="46"/>
  <c r="BC30" i="46" s="1"/>
  <c r="BB31" i="46"/>
  <c r="BC31" i="46" s="1"/>
  <c r="BB32" i="46"/>
  <c r="BB33" i="46"/>
  <c r="BB34" i="46"/>
  <c r="BC34" i="46" s="1"/>
  <c r="BB35" i="46"/>
  <c r="BC35" i="46" s="1"/>
  <c r="BB36" i="46"/>
  <c r="BB37" i="46"/>
  <c r="BB38" i="46"/>
  <c r="BC38" i="46" s="1"/>
  <c r="BB39" i="46"/>
  <c r="BC39" i="46" s="1"/>
  <c r="BB40" i="46"/>
  <c r="BB41" i="46"/>
  <c r="BB42" i="46"/>
  <c r="BC42" i="46" s="1"/>
  <c r="BB43" i="46"/>
  <c r="BC43" i="46" s="1"/>
  <c r="BB44" i="46"/>
  <c r="BB45" i="46"/>
  <c r="BB46" i="46"/>
  <c r="BC46" i="46" s="1"/>
  <c r="BB47" i="46"/>
  <c r="BC47" i="46" s="1"/>
  <c r="BB48" i="46"/>
  <c r="BB49" i="46"/>
  <c r="BB50" i="46"/>
  <c r="BC50" i="46" s="1"/>
  <c r="BB51" i="46"/>
  <c r="BC51" i="46" s="1"/>
  <c r="BB52" i="46"/>
  <c r="BB53" i="46"/>
  <c r="BB54" i="46"/>
  <c r="BC54" i="46" s="1"/>
  <c r="BB55" i="46"/>
  <c r="BC55" i="46" s="1"/>
  <c r="BB56" i="46"/>
  <c r="BB57" i="46"/>
  <c r="BB58" i="46"/>
  <c r="BC58" i="46" s="1"/>
  <c r="BB59" i="46"/>
  <c r="BC59" i="46" s="1"/>
  <c r="BB60" i="46"/>
  <c r="BB61" i="46"/>
  <c r="BB62" i="46"/>
  <c r="BC62" i="46" s="1"/>
  <c r="BB63" i="46"/>
  <c r="BC63" i="46" s="1"/>
  <c r="BB64" i="46"/>
  <c r="BB65" i="46"/>
  <c r="BB66" i="46"/>
  <c r="BC66" i="46" s="1"/>
  <c r="BB67" i="46"/>
  <c r="BC67" i="46" s="1"/>
  <c r="BB68" i="46"/>
  <c r="BB69" i="46"/>
  <c r="BB70" i="46"/>
  <c r="BC70" i="46" s="1"/>
  <c r="BB71" i="46"/>
  <c r="BC71" i="46" s="1"/>
  <c r="BB72" i="46"/>
  <c r="BB73" i="46"/>
  <c r="BB74" i="46"/>
  <c r="BC74" i="46" s="1"/>
  <c r="BB75" i="46"/>
  <c r="BC75" i="46" s="1"/>
  <c r="BB76" i="46"/>
  <c r="BB77" i="46"/>
  <c r="BB78" i="46"/>
  <c r="BC78" i="46" s="1"/>
  <c r="BB79" i="46"/>
  <c r="BC79" i="46" s="1"/>
  <c r="BB80" i="46"/>
  <c r="BB81" i="46"/>
  <c r="BB82" i="46"/>
  <c r="BC82" i="46" s="1"/>
  <c r="BB83" i="46"/>
  <c r="BC83" i="46" s="1"/>
  <c r="BB84" i="46"/>
  <c r="BB85" i="46"/>
  <c r="BB86" i="46"/>
  <c r="BC86" i="46" s="1"/>
  <c r="BB87" i="46"/>
  <c r="BC87" i="46" s="1"/>
  <c r="BB88" i="46"/>
  <c r="BB89" i="46"/>
  <c r="BB90" i="46"/>
  <c r="BC90" i="46" s="1"/>
  <c r="BB91" i="46"/>
  <c r="BC91" i="46" s="1"/>
  <c r="BB92" i="46"/>
  <c r="BB93" i="46"/>
  <c r="BB94" i="46"/>
  <c r="BC94" i="46" s="1"/>
  <c r="BB95" i="46"/>
  <c r="BC95" i="46" s="1"/>
  <c r="BB96" i="46"/>
  <c r="BB97" i="46"/>
  <c r="BB98" i="46"/>
  <c r="BC98" i="46" s="1"/>
  <c r="BB99" i="46"/>
  <c r="BC99" i="46" s="1"/>
  <c r="BB100" i="46"/>
  <c r="BB101" i="46"/>
  <c r="BB102" i="46"/>
  <c r="BC102" i="46" s="1"/>
  <c r="BB103" i="46"/>
  <c r="BC103" i="46" s="1"/>
  <c r="BB104" i="46"/>
  <c r="BB105" i="46"/>
  <c r="BB106" i="46"/>
  <c r="BC106" i="46" s="1"/>
  <c r="BB107" i="46"/>
  <c r="BC107" i="46" s="1"/>
  <c r="BB108" i="46"/>
  <c r="BB109" i="46"/>
  <c r="BB110" i="46"/>
  <c r="BC110" i="46" s="1"/>
  <c r="BB111" i="46"/>
  <c r="BC111" i="46" s="1"/>
  <c r="BB12" i="46"/>
  <c r="BE16" i="46"/>
  <c r="BE20" i="46"/>
  <c r="BE24" i="46"/>
  <c r="BE28" i="46"/>
  <c r="BE32" i="46"/>
  <c r="BE36" i="46"/>
  <c r="BE40" i="46"/>
  <c r="BE44" i="46"/>
  <c r="BE48" i="46"/>
  <c r="BE52" i="46"/>
  <c r="BE56" i="46"/>
  <c r="BE60" i="46"/>
  <c r="BE64" i="46"/>
  <c r="BE68" i="46"/>
  <c r="BE72" i="46"/>
  <c r="BE76" i="46"/>
  <c r="BE80" i="46"/>
  <c r="BE84" i="46"/>
  <c r="BE88" i="46"/>
  <c r="BE92" i="46"/>
  <c r="BE96" i="46"/>
  <c r="BE100" i="46"/>
  <c r="BE104" i="46"/>
  <c r="BE108" i="46"/>
  <c r="BC16" i="46"/>
  <c r="BC20" i="46"/>
  <c r="BC24" i="46"/>
  <c r="BC28" i="46"/>
  <c r="BC32" i="46"/>
  <c r="BC36" i="46"/>
  <c r="BC40" i="46"/>
  <c r="BC44" i="46"/>
  <c r="BC48" i="46"/>
  <c r="BC52" i="46"/>
  <c r="BC56" i="46"/>
  <c r="BC60" i="46"/>
  <c r="BC64" i="46"/>
  <c r="BC68" i="46"/>
  <c r="BC72" i="46"/>
  <c r="BC76" i="46"/>
  <c r="BC80" i="46"/>
  <c r="BC84" i="46"/>
  <c r="BC88" i="46"/>
  <c r="BC92" i="46"/>
  <c r="BC96" i="46"/>
  <c r="BC100" i="46"/>
  <c r="BC104" i="46"/>
  <c r="BC108" i="46"/>
  <c r="BC13" i="46"/>
  <c r="BC21" i="46"/>
  <c r="BC25" i="46"/>
  <c r="BC29" i="46"/>
  <c r="BC33" i="46"/>
  <c r="BC37" i="46"/>
  <c r="BC41" i="46"/>
  <c r="BC45" i="46"/>
  <c r="BC49" i="46"/>
  <c r="BC53" i="46"/>
  <c r="BC57" i="46"/>
  <c r="BC61" i="46"/>
  <c r="BC65" i="46"/>
  <c r="BC69" i="46"/>
  <c r="BC73" i="46"/>
  <c r="BC77" i="46"/>
  <c r="BC81" i="46"/>
  <c r="BC85" i="46"/>
  <c r="BC89" i="46"/>
  <c r="BC93" i="46"/>
  <c r="BC97" i="46"/>
  <c r="BC101" i="46"/>
  <c r="BC105" i="46"/>
  <c r="BC109" i="46"/>
  <c r="BE13" i="46"/>
  <c r="BE21" i="46"/>
  <c r="BE25" i="46"/>
  <c r="BE29" i="46"/>
  <c r="BE33" i="46"/>
  <c r="BE37" i="46"/>
  <c r="BE41" i="46"/>
  <c r="BE45" i="46"/>
  <c r="BE49" i="46"/>
  <c r="BE53" i="46"/>
  <c r="BE57" i="46"/>
  <c r="BE61" i="46"/>
  <c r="BE65" i="46"/>
  <c r="BE69" i="46"/>
  <c r="BE73" i="46"/>
  <c r="BE77" i="46"/>
  <c r="BE81" i="46"/>
  <c r="BE85" i="46"/>
  <c r="BE89" i="46"/>
  <c r="BE93" i="46"/>
  <c r="BE97" i="46"/>
  <c r="BE101" i="46"/>
  <c r="BE105" i="46"/>
  <c r="BE109" i="46"/>
  <c r="BG13" i="46"/>
  <c r="BG14" i="46"/>
  <c r="BG15" i="46"/>
  <c r="BG16" i="46"/>
  <c r="BG17" i="46"/>
  <c r="BG18" i="46"/>
  <c r="BG19" i="46"/>
  <c r="BG20" i="46"/>
  <c r="BG21" i="46"/>
  <c r="BG22" i="46"/>
  <c r="BG23" i="46"/>
  <c r="BG24" i="46"/>
  <c r="BG25" i="46"/>
  <c r="BG26" i="46"/>
  <c r="BG27" i="46"/>
  <c r="BG28" i="46"/>
  <c r="BG29" i="46"/>
  <c r="BG30" i="46"/>
  <c r="BG31" i="46"/>
  <c r="BG32" i="46"/>
  <c r="BG33" i="46"/>
  <c r="BG34" i="46"/>
  <c r="BG35" i="46"/>
  <c r="BG36" i="46"/>
  <c r="BG37" i="46"/>
  <c r="BG38" i="46"/>
  <c r="BG39" i="46"/>
  <c r="BG40" i="46"/>
  <c r="BG41" i="46"/>
  <c r="BG42" i="46"/>
  <c r="BG43" i="46"/>
  <c r="BG44" i="46"/>
  <c r="BG45" i="46"/>
  <c r="BG46" i="46"/>
  <c r="BG47" i="46"/>
  <c r="BG48" i="46"/>
  <c r="BG49" i="46"/>
  <c r="BG50" i="46"/>
  <c r="BG51" i="46"/>
  <c r="BG52" i="46"/>
  <c r="BG53" i="46"/>
  <c r="BG54" i="46"/>
  <c r="BG55" i="46"/>
  <c r="BG56" i="46"/>
  <c r="BG57" i="46"/>
  <c r="BG58" i="46"/>
  <c r="BG59" i="46"/>
  <c r="BG60" i="46"/>
  <c r="BG61" i="46"/>
  <c r="BG62" i="46"/>
  <c r="BG63" i="46"/>
  <c r="BG64" i="46"/>
  <c r="BG65" i="46"/>
  <c r="BG66" i="46"/>
  <c r="BG67" i="46"/>
  <c r="BG68" i="46"/>
  <c r="BG69" i="46"/>
  <c r="BG70" i="46"/>
  <c r="BG71" i="46"/>
  <c r="BG72" i="46"/>
  <c r="BG73" i="46"/>
  <c r="BG74" i="46"/>
  <c r="BG75" i="46"/>
  <c r="BG76" i="46"/>
  <c r="BG77" i="46"/>
  <c r="BG78" i="46"/>
  <c r="BG79" i="46"/>
  <c r="BG80" i="46"/>
  <c r="BG81" i="46"/>
  <c r="BG82" i="46"/>
  <c r="BG83" i="46"/>
  <c r="BG84" i="46"/>
  <c r="BG85" i="46"/>
  <c r="BG86" i="46"/>
  <c r="BG87" i="46"/>
  <c r="BG88" i="46"/>
  <c r="BG89" i="46"/>
  <c r="BG90" i="46"/>
  <c r="BG91" i="46"/>
  <c r="BG92" i="46"/>
  <c r="BG93" i="46"/>
  <c r="BG94" i="46"/>
  <c r="BG95" i="46"/>
  <c r="BG96" i="46"/>
  <c r="BG97" i="46"/>
  <c r="BG98" i="46"/>
  <c r="BG99" i="46"/>
  <c r="BG100" i="46"/>
  <c r="BG101" i="46"/>
  <c r="BG102" i="46"/>
  <c r="BG103" i="46"/>
  <c r="BG104" i="46"/>
  <c r="BG105" i="46"/>
  <c r="BG106" i="46"/>
  <c r="BG107" i="46"/>
  <c r="BG108" i="46"/>
  <c r="BG109" i="46"/>
  <c r="BG110" i="46"/>
  <c r="BG111" i="46"/>
  <c r="BG12" i="46"/>
  <c r="BE12" i="46"/>
  <c r="BC12" i="46"/>
  <c r="AU13" i="46"/>
  <c r="P8" i="50" s="1"/>
  <c r="AU14" i="46"/>
  <c r="P9" i="50" s="1"/>
  <c r="AU15" i="46"/>
  <c r="P10" i="50" s="1"/>
  <c r="AU16" i="46"/>
  <c r="P11" i="50" s="1"/>
  <c r="AU17" i="46"/>
  <c r="P12" i="50" s="1"/>
  <c r="AU18" i="46"/>
  <c r="P13" i="50" s="1"/>
  <c r="AU19" i="46"/>
  <c r="P14" i="50" s="1"/>
  <c r="AU20" i="46"/>
  <c r="P15" i="50" s="1"/>
  <c r="AU21" i="46"/>
  <c r="P16" i="50" s="1"/>
  <c r="AU22" i="46"/>
  <c r="P17" i="50" s="1"/>
  <c r="AU23" i="46"/>
  <c r="P18" i="50" s="1"/>
  <c r="AU24" i="46"/>
  <c r="P19" i="50" s="1"/>
  <c r="AU25" i="46"/>
  <c r="P20" i="50" s="1"/>
  <c r="AU26" i="46"/>
  <c r="P21" i="50" s="1"/>
  <c r="AU27" i="46"/>
  <c r="P22" i="50" s="1"/>
  <c r="AU28" i="46"/>
  <c r="P23" i="50" s="1"/>
  <c r="AU29" i="46"/>
  <c r="P24" i="50" s="1"/>
  <c r="AU30" i="46"/>
  <c r="P25" i="50" s="1"/>
  <c r="AU31" i="46"/>
  <c r="P26" i="50" s="1"/>
  <c r="AU32" i="46"/>
  <c r="P27" i="50" s="1"/>
  <c r="AU33" i="46"/>
  <c r="P28" i="50" s="1"/>
  <c r="AU34" i="46"/>
  <c r="P29" i="50" s="1"/>
  <c r="AU35" i="46"/>
  <c r="P30" i="50" s="1"/>
  <c r="AU36" i="46"/>
  <c r="P31" i="50" s="1"/>
  <c r="AU37" i="46"/>
  <c r="P32" i="50" s="1"/>
  <c r="AU38" i="46"/>
  <c r="P33" i="50" s="1"/>
  <c r="AU39" i="46"/>
  <c r="P34" i="50" s="1"/>
  <c r="AU40" i="46"/>
  <c r="P35" i="50" s="1"/>
  <c r="AU41" i="46"/>
  <c r="P36" i="50" s="1"/>
  <c r="AU42" i="46"/>
  <c r="P37" i="50" s="1"/>
  <c r="AU43" i="46"/>
  <c r="P38" i="50" s="1"/>
  <c r="AU44" i="46"/>
  <c r="P39" i="50" s="1"/>
  <c r="AU45" i="46"/>
  <c r="P40" i="50" s="1"/>
  <c r="AU46" i="46"/>
  <c r="P41" i="50" s="1"/>
  <c r="AU47" i="46"/>
  <c r="P42" i="50" s="1"/>
  <c r="AU48" i="46"/>
  <c r="P43" i="50" s="1"/>
  <c r="AU49" i="46"/>
  <c r="P44" i="50" s="1"/>
  <c r="AU50" i="46"/>
  <c r="P45" i="50" s="1"/>
  <c r="AU51" i="46"/>
  <c r="P46" i="50" s="1"/>
  <c r="AU52" i="46"/>
  <c r="P47" i="50" s="1"/>
  <c r="AU53" i="46"/>
  <c r="P48" i="50" s="1"/>
  <c r="AU54" i="46"/>
  <c r="P49" i="50" s="1"/>
  <c r="AU55" i="46"/>
  <c r="P50" i="50" s="1"/>
  <c r="AU56" i="46"/>
  <c r="P51" i="50" s="1"/>
  <c r="AU57" i="46"/>
  <c r="P52" i="50" s="1"/>
  <c r="AU58" i="46"/>
  <c r="P53" i="50" s="1"/>
  <c r="AU59" i="46"/>
  <c r="P54" i="50" s="1"/>
  <c r="AU60" i="46"/>
  <c r="P55" i="50" s="1"/>
  <c r="AU61" i="46"/>
  <c r="P56" i="50" s="1"/>
  <c r="AU62" i="46"/>
  <c r="P57" i="50" s="1"/>
  <c r="AU63" i="46"/>
  <c r="P58" i="50" s="1"/>
  <c r="AU64" i="46"/>
  <c r="P59" i="50" s="1"/>
  <c r="AU65" i="46"/>
  <c r="P60" i="50" s="1"/>
  <c r="AU66" i="46"/>
  <c r="P61" i="50" s="1"/>
  <c r="AU67" i="46"/>
  <c r="P62" i="50" s="1"/>
  <c r="AU68" i="46"/>
  <c r="P63" i="50" s="1"/>
  <c r="AU69" i="46"/>
  <c r="P64" i="50" s="1"/>
  <c r="AU70" i="46"/>
  <c r="P65" i="50" s="1"/>
  <c r="AU71" i="46"/>
  <c r="P66" i="50" s="1"/>
  <c r="AU72" i="46"/>
  <c r="P67" i="50" s="1"/>
  <c r="AU73" i="46"/>
  <c r="P68" i="50" s="1"/>
  <c r="AU74" i="46"/>
  <c r="P69" i="50" s="1"/>
  <c r="AU75" i="46"/>
  <c r="P70" i="50" s="1"/>
  <c r="AU76" i="46"/>
  <c r="P71" i="50" s="1"/>
  <c r="AU77" i="46"/>
  <c r="P72" i="50" s="1"/>
  <c r="AU78" i="46"/>
  <c r="P73" i="50" s="1"/>
  <c r="AU79" i="46"/>
  <c r="P74" i="50" s="1"/>
  <c r="AU80" i="46"/>
  <c r="P75" i="50" s="1"/>
  <c r="AU81" i="46"/>
  <c r="P76" i="50" s="1"/>
  <c r="AU82" i="46"/>
  <c r="P77" i="50" s="1"/>
  <c r="AU83" i="46"/>
  <c r="P78" i="50" s="1"/>
  <c r="AU84" i="46"/>
  <c r="P79" i="50" s="1"/>
  <c r="AU85" i="46"/>
  <c r="P80" i="50" s="1"/>
  <c r="AU86" i="46"/>
  <c r="P81" i="50" s="1"/>
  <c r="AU87" i="46"/>
  <c r="P82" i="50" s="1"/>
  <c r="AU88" i="46"/>
  <c r="P83" i="50" s="1"/>
  <c r="AU89" i="46"/>
  <c r="P84" i="50" s="1"/>
  <c r="AU90" i="46"/>
  <c r="P85" i="50" s="1"/>
  <c r="AU91" i="46"/>
  <c r="P86" i="50" s="1"/>
  <c r="AU92" i="46"/>
  <c r="P87" i="50" s="1"/>
  <c r="AU93" i="46"/>
  <c r="P88" i="50" s="1"/>
  <c r="AU94" i="46"/>
  <c r="P89" i="50" s="1"/>
  <c r="AU95" i="46"/>
  <c r="P90" i="50" s="1"/>
  <c r="AU96" i="46"/>
  <c r="P91" i="50" s="1"/>
  <c r="AU97" i="46"/>
  <c r="P92" i="50" s="1"/>
  <c r="AU98" i="46"/>
  <c r="P93" i="50" s="1"/>
  <c r="AU99" i="46"/>
  <c r="P94" i="50" s="1"/>
  <c r="AU100" i="46"/>
  <c r="P95" i="50" s="1"/>
  <c r="AU101" i="46"/>
  <c r="P96" i="50" s="1"/>
  <c r="AU102" i="46"/>
  <c r="P97" i="50" s="1"/>
  <c r="AU103" i="46"/>
  <c r="P98" i="50" s="1"/>
  <c r="AU104" i="46"/>
  <c r="P99" i="50" s="1"/>
  <c r="AU105" i="46"/>
  <c r="P100" i="50" s="1"/>
  <c r="AU106" i="46"/>
  <c r="P101" i="50" s="1"/>
  <c r="AU107" i="46"/>
  <c r="P102" i="50" s="1"/>
  <c r="AU108" i="46"/>
  <c r="P103" i="50" s="1"/>
  <c r="AU109" i="46"/>
  <c r="P104" i="50" s="1"/>
  <c r="AU110" i="46"/>
  <c r="P105" i="50" s="1"/>
  <c r="AU111" i="46"/>
  <c r="P106" i="50" s="1"/>
  <c r="AU12" i="46"/>
  <c r="P7" i="50" s="1"/>
  <c r="AU15" i="54"/>
  <c r="AU16" i="54"/>
  <c r="AU17" i="54"/>
  <c r="AU18" i="54"/>
  <c r="AU19" i="54"/>
  <c r="AU20" i="54"/>
  <c r="AU21" i="54"/>
  <c r="AU22" i="54"/>
  <c r="AU23" i="54"/>
  <c r="AU24" i="54"/>
  <c r="AU25" i="54"/>
  <c r="AU26" i="54"/>
  <c r="AU27" i="54"/>
  <c r="AU28" i="54"/>
  <c r="AU29" i="54"/>
  <c r="AU30" i="54"/>
  <c r="AU31" i="54"/>
  <c r="AU32" i="54"/>
  <c r="AU33" i="54"/>
  <c r="AU34" i="54"/>
  <c r="AU35" i="54"/>
  <c r="AU36" i="54"/>
  <c r="AU37" i="54"/>
  <c r="AU38" i="54"/>
  <c r="AU39" i="54"/>
  <c r="AU40" i="54"/>
  <c r="AU41" i="54"/>
  <c r="AU42" i="54"/>
  <c r="AU43" i="54"/>
  <c r="AU44" i="54"/>
  <c r="AU45" i="54"/>
  <c r="AU46" i="54"/>
  <c r="AU47" i="54"/>
  <c r="AU48" i="54"/>
  <c r="AU49" i="54"/>
  <c r="AU50" i="54"/>
  <c r="AU51" i="54"/>
  <c r="AU52" i="54"/>
  <c r="AU53" i="54"/>
  <c r="AU54" i="54"/>
  <c r="AU55" i="54"/>
  <c r="AU56" i="54"/>
  <c r="AU57" i="54"/>
  <c r="AU58" i="54"/>
  <c r="AU59" i="54"/>
  <c r="AU60" i="54"/>
  <c r="AU61" i="54"/>
  <c r="AU62" i="54"/>
  <c r="AU63" i="54"/>
  <c r="AU64" i="54"/>
  <c r="AU65" i="54"/>
  <c r="AU66" i="54"/>
  <c r="AU67" i="54"/>
  <c r="AU68" i="54"/>
  <c r="AU69" i="54"/>
  <c r="AU70" i="54"/>
  <c r="AU71" i="54"/>
  <c r="AU72" i="54"/>
  <c r="AU73" i="54"/>
  <c r="AU74" i="54"/>
  <c r="AU75" i="54"/>
  <c r="AU76" i="54"/>
  <c r="AU77" i="54"/>
  <c r="AU78" i="54"/>
  <c r="AU79" i="54"/>
  <c r="AU80" i="54"/>
  <c r="AU81" i="54"/>
  <c r="AU82" i="54"/>
  <c r="AU83" i="54"/>
  <c r="AU84" i="54"/>
  <c r="AU85" i="54"/>
  <c r="AU86" i="54"/>
  <c r="AU87" i="54"/>
  <c r="AU88" i="54"/>
  <c r="AU89" i="54"/>
  <c r="AU90" i="54"/>
  <c r="AU91" i="54"/>
  <c r="AU92" i="54"/>
  <c r="AU93" i="54"/>
  <c r="AU94" i="54"/>
  <c r="AU95" i="54"/>
  <c r="AU96" i="54"/>
  <c r="AU97" i="54"/>
  <c r="AU98" i="54"/>
  <c r="AU99" i="54"/>
  <c r="AU100" i="54"/>
  <c r="AU101" i="54"/>
  <c r="AU102" i="54"/>
  <c r="AU103" i="54"/>
  <c r="AU104" i="54"/>
  <c r="AU105" i="54"/>
  <c r="AU106" i="54"/>
  <c r="AU107" i="54"/>
  <c r="AU108" i="54"/>
  <c r="AU109" i="54"/>
  <c r="AU110" i="54"/>
  <c r="AU111" i="54"/>
  <c r="AU112" i="54"/>
  <c r="AU113" i="54"/>
  <c r="AU14" i="54"/>
  <c r="AU14" i="53"/>
  <c r="AU114" i="53"/>
  <c r="AU113" i="53"/>
  <c r="AU112" i="53"/>
  <c r="AU111" i="53"/>
  <c r="AU110" i="53"/>
  <c r="AU109" i="53"/>
  <c r="AU108" i="53"/>
  <c r="AU107" i="53"/>
  <c r="AU106" i="53"/>
  <c r="AU105" i="53"/>
  <c r="AU104" i="53"/>
  <c r="AU103" i="53"/>
  <c r="AU102" i="53"/>
  <c r="AU101" i="53"/>
  <c r="AU100" i="53"/>
  <c r="AU99" i="53"/>
  <c r="AU98" i="53"/>
  <c r="AU97" i="53"/>
  <c r="AU96" i="53"/>
  <c r="AU95" i="53"/>
  <c r="AU94" i="53"/>
  <c r="AU93" i="53"/>
  <c r="AU92" i="53"/>
  <c r="AU91" i="53"/>
  <c r="AU90" i="53"/>
  <c r="AU89" i="53"/>
  <c r="AU88" i="53"/>
  <c r="AU87" i="53"/>
  <c r="AU86" i="53"/>
  <c r="AU85" i="53"/>
  <c r="AU84" i="53"/>
  <c r="AU83" i="53"/>
  <c r="AU82" i="53"/>
  <c r="AU81" i="53"/>
  <c r="AU80" i="53"/>
  <c r="AU79" i="53"/>
  <c r="AU78" i="53"/>
  <c r="AU77" i="53"/>
  <c r="AU76" i="53"/>
  <c r="AU75" i="53"/>
  <c r="AU74" i="53"/>
  <c r="AU73" i="53"/>
  <c r="AU72" i="53"/>
  <c r="AU71" i="53"/>
  <c r="AU70" i="53"/>
  <c r="AU69" i="53"/>
  <c r="AU68" i="53"/>
  <c r="AU67" i="53"/>
  <c r="AU66" i="53"/>
  <c r="AU65" i="53"/>
  <c r="AU64" i="53"/>
  <c r="AU63" i="53"/>
  <c r="AU62" i="53"/>
  <c r="AU61" i="53"/>
  <c r="AU60" i="53"/>
  <c r="AU59" i="53"/>
  <c r="AU58" i="53"/>
  <c r="AU57" i="53"/>
  <c r="AU56" i="53"/>
  <c r="AU55" i="53"/>
  <c r="AU54" i="53"/>
  <c r="AU53" i="53"/>
  <c r="AU52" i="53"/>
  <c r="AU51" i="53"/>
  <c r="AU50" i="53"/>
  <c r="AU49" i="53"/>
  <c r="AU48" i="53"/>
  <c r="AU47" i="53"/>
  <c r="AU46" i="53"/>
  <c r="AU45" i="53"/>
  <c r="AU44" i="53"/>
  <c r="AU43" i="53"/>
  <c r="AU42" i="53"/>
  <c r="AU41" i="53"/>
  <c r="AU40" i="53"/>
  <c r="AU39" i="53"/>
  <c r="AU38" i="53"/>
  <c r="AU37" i="53"/>
  <c r="AU36" i="53"/>
  <c r="AU35" i="53"/>
  <c r="AU34" i="53"/>
  <c r="AU33" i="53"/>
  <c r="AU32" i="53"/>
  <c r="AU31" i="53"/>
  <c r="AU30" i="53"/>
  <c r="AU29" i="53"/>
  <c r="AU28" i="53"/>
  <c r="AU27" i="53"/>
  <c r="AU26" i="53"/>
  <c r="AU25" i="53"/>
  <c r="AU24" i="53"/>
  <c r="AU23" i="53"/>
  <c r="AU22" i="53"/>
  <c r="AU21" i="53"/>
  <c r="AU20" i="53"/>
  <c r="AU19" i="53"/>
  <c r="AU18" i="53"/>
  <c r="AU17" i="53"/>
  <c r="AU16" i="53"/>
  <c r="BI14" i="53"/>
  <c r="BG15" i="53" l="1"/>
  <c r="BG14" i="53"/>
  <c r="BE15" i="53"/>
  <c r="BE14" i="53"/>
  <c r="BC15" i="53"/>
  <c r="BH15" i="53" s="1"/>
  <c r="BC14" i="53"/>
  <c r="BH11" i="45"/>
  <c r="BF11" i="45"/>
  <c r="BH12" i="45"/>
  <c r="BF12" i="45"/>
  <c r="BD12" i="45"/>
  <c r="BD11" i="45"/>
  <c r="AU14" i="45"/>
  <c r="O9" i="50" s="1"/>
  <c r="AU15" i="45"/>
  <c r="O10" i="50" s="1"/>
  <c r="AU16" i="45"/>
  <c r="O11" i="50" s="1"/>
  <c r="AU17" i="45"/>
  <c r="O12" i="50" s="1"/>
  <c r="AU18" i="45"/>
  <c r="O13" i="50" s="1"/>
  <c r="AU19" i="45"/>
  <c r="O14" i="50" s="1"/>
  <c r="AU20" i="45"/>
  <c r="O15" i="50" s="1"/>
  <c r="AU21" i="45"/>
  <c r="O16" i="50" s="1"/>
  <c r="AU22" i="45"/>
  <c r="O17" i="50" s="1"/>
  <c r="AU23" i="45"/>
  <c r="O18" i="50" s="1"/>
  <c r="AU24" i="45"/>
  <c r="O19" i="50" s="1"/>
  <c r="AU25" i="45"/>
  <c r="O20" i="50" s="1"/>
  <c r="AU26" i="45"/>
  <c r="O21" i="50" s="1"/>
  <c r="AU27" i="45"/>
  <c r="O22" i="50" s="1"/>
  <c r="AU28" i="45"/>
  <c r="O23" i="50" s="1"/>
  <c r="AU29" i="45"/>
  <c r="O24" i="50" s="1"/>
  <c r="AU30" i="45"/>
  <c r="O25" i="50" s="1"/>
  <c r="AU31" i="45"/>
  <c r="O26" i="50" s="1"/>
  <c r="AU32" i="45"/>
  <c r="O27" i="50" s="1"/>
  <c r="AU33" i="45"/>
  <c r="O28" i="50" s="1"/>
  <c r="AU34" i="45"/>
  <c r="O29" i="50" s="1"/>
  <c r="AU35" i="45"/>
  <c r="O30" i="50" s="1"/>
  <c r="AU36" i="45"/>
  <c r="O31" i="50" s="1"/>
  <c r="AU37" i="45"/>
  <c r="O32" i="50" s="1"/>
  <c r="AU38" i="45"/>
  <c r="O33" i="50" s="1"/>
  <c r="AU39" i="45"/>
  <c r="O34" i="50" s="1"/>
  <c r="AU40" i="45"/>
  <c r="O35" i="50" s="1"/>
  <c r="AU41" i="45"/>
  <c r="O36" i="50" s="1"/>
  <c r="AU42" i="45"/>
  <c r="O37" i="50" s="1"/>
  <c r="AU43" i="45"/>
  <c r="O38" i="50" s="1"/>
  <c r="AU44" i="45"/>
  <c r="O39" i="50" s="1"/>
  <c r="AU45" i="45"/>
  <c r="O40" i="50" s="1"/>
  <c r="AU46" i="45"/>
  <c r="O41" i="50" s="1"/>
  <c r="AU47" i="45"/>
  <c r="O42" i="50" s="1"/>
  <c r="AU48" i="45"/>
  <c r="O43" i="50" s="1"/>
  <c r="AU49" i="45"/>
  <c r="O44" i="50" s="1"/>
  <c r="AU50" i="45"/>
  <c r="O45" i="50" s="1"/>
  <c r="AU51" i="45"/>
  <c r="O46" i="50" s="1"/>
  <c r="AU52" i="45"/>
  <c r="O47" i="50" s="1"/>
  <c r="AU53" i="45"/>
  <c r="O48" i="50" s="1"/>
  <c r="AU54" i="45"/>
  <c r="O49" i="50" s="1"/>
  <c r="AU55" i="45"/>
  <c r="O50" i="50" s="1"/>
  <c r="AU56" i="45"/>
  <c r="O51" i="50" s="1"/>
  <c r="AU57" i="45"/>
  <c r="O52" i="50" s="1"/>
  <c r="AU58" i="45"/>
  <c r="O53" i="50" s="1"/>
  <c r="AU59" i="45"/>
  <c r="O54" i="50" s="1"/>
  <c r="AU60" i="45"/>
  <c r="O55" i="50" s="1"/>
  <c r="AU61" i="45"/>
  <c r="O56" i="50" s="1"/>
  <c r="AU62" i="45"/>
  <c r="O57" i="50" s="1"/>
  <c r="AU63" i="45"/>
  <c r="O58" i="50" s="1"/>
  <c r="AU64" i="45"/>
  <c r="O59" i="50" s="1"/>
  <c r="AU65" i="45"/>
  <c r="O60" i="50" s="1"/>
  <c r="AU66" i="45"/>
  <c r="O61" i="50" s="1"/>
  <c r="AU67" i="45"/>
  <c r="O62" i="50" s="1"/>
  <c r="AU68" i="45"/>
  <c r="O63" i="50" s="1"/>
  <c r="AU69" i="45"/>
  <c r="O64" i="50" s="1"/>
  <c r="AU70" i="45"/>
  <c r="O65" i="50" s="1"/>
  <c r="AU71" i="45"/>
  <c r="O66" i="50" s="1"/>
  <c r="AU72" i="45"/>
  <c r="O67" i="50" s="1"/>
  <c r="AU73" i="45"/>
  <c r="O68" i="50" s="1"/>
  <c r="AU74" i="45"/>
  <c r="O69" i="50" s="1"/>
  <c r="AU75" i="45"/>
  <c r="O70" i="50" s="1"/>
  <c r="AU76" i="45"/>
  <c r="O71" i="50" s="1"/>
  <c r="AU77" i="45"/>
  <c r="O72" i="50" s="1"/>
  <c r="AU78" i="45"/>
  <c r="O73" i="50" s="1"/>
  <c r="AU79" i="45"/>
  <c r="O74" i="50" s="1"/>
  <c r="AU80" i="45"/>
  <c r="O75" i="50" s="1"/>
  <c r="AU81" i="45"/>
  <c r="O76" i="50" s="1"/>
  <c r="AU82" i="45"/>
  <c r="O77" i="50" s="1"/>
  <c r="AU83" i="45"/>
  <c r="O78" i="50" s="1"/>
  <c r="AU84" i="45"/>
  <c r="O79" i="50" s="1"/>
  <c r="AU85" i="45"/>
  <c r="O80" i="50" s="1"/>
  <c r="AU86" i="45"/>
  <c r="O81" i="50" s="1"/>
  <c r="AU87" i="45"/>
  <c r="O82" i="50" s="1"/>
  <c r="AU88" i="45"/>
  <c r="O83" i="50" s="1"/>
  <c r="AU89" i="45"/>
  <c r="O84" i="50" s="1"/>
  <c r="AU90" i="45"/>
  <c r="O85" i="50" s="1"/>
  <c r="AU91" i="45"/>
  <c r="O86" i="50" s="1"/>
  <c r="AU92" i="45"/>
  <c r="O87" i="50" s="1"/>
  <c r="AU93" i="45"/>
  <c r="O88" i="50" s="1"/>
  <c r="AU94" i="45"/>
  <c r="O89" i="50" s="1"/>
  <c r="AU95" i="45"/>
  <c r="O90" i="50" s="1"/>
  <c r="AU96" i="45"/>
  <c r="O91" i="50" s="1"/>
  <c r="AU97" i="45"/>
  <c r="O92" i="50" s="1"/>
  <c r="AU98" i="45"/>
  <c r="O93" i="50" s="1"/>
  <c r="AU99" i="45"/>
  <c r="O94" i="50" s="1"/>
  <c r="AU100" i="45"/>
  <c r="O95" i="50" s="1"/>
  <c r="AU101" i="45"/>
  <c r="O96" i="50" s="1"/>
  <c r="AU102" i="45"/>
  <c r="O97" i="50" s="1"/>
  <c r="AU103" i="45"/>
  <c r="O98" i="50" s="1"/>
  <c r="AU104" i="45"/>
  <c r="O99" i="50" s="1"/>
  <c r="AU105" i="45"/>
  <c r="O100" i="50" s="1"/>
  <c r="AU106" i="45"/>
  <c r="O101" i="50" s="1"/>
  <c r="AU107" i="45"/>
  <c r="O102" i="50" s="1"/>
  <c r="AU108" i="45"/>
  <c r="O103" i="50" s="1"/>
  <c r="AU109" i="45"/>
  <c r="O104" i="50" s="1"/>
  <c r="AU110" i="45"/>
  <c r="O105" i="50" s="1"/>
  <c r="AU111" i="45"/>
  <c r="O106" i="50" s="1"/>
  <c r="AU13" i="45"/>
  <c r="O8" i="50" s="1"/>
  <c r="BI12" i="45" l="1"/>
  <c r="BN12" i="45" s="1"/>
  <c r="BI11" i="45"/>
  <c r="BJ15" i="53"/>
  <c r="BH14" i="53"/>
  <c r="BJ14" i="53" s="1"/>
  <c r="BK14" i="53" l="1"/>
  <c r="BK19" i="53"/>
  <c r="BK20" i="53"/>
  <c r="BK21" i="53"/>
  <c r="BK22" i="53"/>
  <c r="BK23" i="53"/>
  <c r="BK24" i="53"/>
  <c r="BK25" i="53"/>
  <c r="BK26" i="53"/>
  <c r="BK27" i="53"/>
  <c r="BK28" i="53"/>
  <c r="BK29" i="53"/>
  <c r="BK30" i="53"/>
  <c r="BK31" i="53"/>
  <c r="BK32" i="53"/>
  <c r="BK33" i="53"/>
  <c r="BK34" i="53"/>
  <c r="BK35" i="53"/>
  <c r="BK36" i="53"/>
  <c r="BK37" i="53"/>
  <c r="BK38" i="53"/>
  <c r="BK39" i="53"/>
  <c r="BK40" i="53"/>
  <c r="BK41" i="53"/>
  <c r="BK42" i="53"/>
  <c r="BK43" i="53"/>
  <c r="BK44" i="53"/>
  <c r="BK45" i="53"/>
  <c r="BK46" i="53"/>
  <c r="BK47" i="53"/>
  <c r="BK48" i="53"/>
  <c r="BK49" i="53"/>
  <c r="BK50" i="53"/>
  <c r="BK51" i="53"/>
  <c r="BK52" i="53"/>
  <c r="BK53" i="53"/>
  <c r="BK54" i="53"/>
  <c r="BK55" i="53"/>
  <c r="BK56" i="53"/>
  <c r="BK57" i="53"/>
  <c r="BK58" i="53"/>
  <c r="BK59" i="53"/>
  <c r="BK60" i="53"/>
  <c r="BK61" i="53"/>
  <c r="BK62" i="53"/>
  <c r="BK63" i="53"/>
  <c r="BK64" i="53"/>
  <c r="BK65" i="53"/>
  <c r="BK66" i="53"/>
  <c r="BK67" i="53"/>
  <c r="BK68" i="53"/>
  <c r="BK69" i="53"/>
  <c r="BK70" i="53"/>
  <c r="BK71" i="53"/>
  <c r="BK72" i="53"/>
  <c r="BK73" i="53"/>
  <c r="BK74" i="53"/>
  <c r="BK75" i="53"/>
  <c r="BK76" i="53"/>
  <c r="BK77" i="53"/>
  <c r="BK78" i="53"/>
  <c r="BK79" i="53"/>
  <c r="BK80" i="53"/>
  <c r="BK81" i="53"/>
  <c r="BK82" i="53"/>
  <c r="BK83" i="53"/>
  <c r="BK84" i="53"/>
  <c r="BK85" i="53"/>
  <c r="BK86" i="53"/>
  <c r="BK87" i="53"/>
  <c r="BK88" i="53"/>
  <c r="BK89" i="53"/>
  <c r="BK90" i="53"/>
  <c r="BK91" i="53"/>
  <c r="BK92" i="53"/>
  <c r="BK93" i="53"/>
  <c r="BK94" i="53"/>
  <c r="BK95" i="53"/>
  <c r="BK96" i="53"/>
  <c r="BK97" i="53"/>
  <c r="BK98" i="53"/>
  <c r="BK99" i="53"/>
  <c r="BK100" i="53"/>
  <c r="BK101" i="53"/>
  <c r="BK102" i="53"/>
  <c r="BK103" i="53"/>
  <c r="BK104" i="53"/>
  <c r="BK105" i="53"/>
  <c r="BK106" i="53"/>
  <c r="BK107" i="53"/>
  <c r="BK108" i="53"/>
  <c r="BK109" i="53"/>
  <c r="BK110" i="53"/>
  <c r="BK111" i="53"/>
  <c r="BK112" i="53"/>
  <c r="BK113" i="53"/>
  <c r="BK114" i="53"/>
  <c r="BE16" i="52" l="1"/>
  <c r="BE17" i="52"/>
  <c r="BE18" i="52"/>
  <c r="BE19" i="52"/>
  <c r="BE20" i="52"/>
  <c r="BE21" i="52"/>
  <c r="BE22" i="52"/>
  <c r="BE23" i="52"/>
  <c r="BE24" i="52"/>
  <c r="BE25" i="52"/>
  <c r="BE26" i="52"/>
  <c r="BE27" i="52"/>
  <c r="BE28" i="52"/>
  <c r="BE29" i="52"/>
  <c r="BE30" i="52"/>
  <c r="BE31" i="52"/>
  <c r="BE32" i="52"/>
  <c r="BE33" i="52"/>
  <c r="BE34" i="52"/>
  <c r="BE35" i="52"/>
  <c r="BE36" i="52"/>
  <c r="BE37" i="52"/>
  <c r="BE38" i="52"/>
  <c r="BE39" i="52"/>
  <c r="BE40" i="52"/>
  <c r="BE41" i="52"/>
  <c r="BE42" i="52"/>
  <c r="BE43" i="52"/>
  <c r="BE44" i="52"/>
  <c r="BE45" i="52"/>
  <c r="BE46" i="52"/>
  <c r="BE47" i="52"/>
  <c r="BE48" i="52"/>
  <c r="BE49" i="52"/>
  <c r="BE50" i="52"/>
  <c r="BE51" i="52"/>
  <c r="BE52" i="52"/>
  <c r="BE53" i="52"/>
  <c r="BE54" i="52"/>
  <c r="BE55" i="52"/>
  <c r="BE56" i="52"/>
  <c r="BE57" i="52"/>
  <c r="BE58" i="52"/>
  <c r="BE59" i="52"/>
  <c r="BE60" i="52"/>
  <c r="BE61" i="52"/>
  <c r="BE62" i="52"/>
  <c r="BE63" i="52"/>
  <c r="BE64" i="52"/>
  <c r="BE65" i="52"/>
  <c r="BE66" i="52"/>
  <c r="BE67" i="52"/>
  <c r="BE68" i="52"/>
  <c r="BE69" i="52"/>
  <c r="BE70" i="52"/>
  <c r="BE71" i="52"/>
  <c r="BE72" i="52"/>
  <c r="BE73" i="52"/>
  <c r="BE74" i="52"/>
  <c r="BE75" i="52"/>
  <c r="BE76" i="52"/>
  <c r="BE77" i="52"/>
  <c r="BE78" i="52"/>
  <c r="BE79" i="52"/>
  <c r="BE80" i="52"/>
  <c r="BE81" i="52"/>
  <c r="BE82" i="52"/>
  <c r="BE83" i="52"/>
  <c r="BE84" i="52"/>
  <c r="BE85" i="52"/>
  <c r="BE86" i="52"/>
  <c r="BE87" i="52"/>
  <c r="BE88" i="52"/>
  <c r="BE89" i="52"/>
  <c r="BE90" i="52"/>
  <c r="BE91" i="52"/>
  <c r="BE92" i="52"/>
  <c r="BE93" i="52"/>
  <c r="BE94" i="52"/>
  <c r="BE95" i="52"/>
  <c r="BE96" i="52"/>
  <c r="BE97" i="52"/>
  <c r="BE98" i="52"/>
  <c r="BE99" i="52"/>
  <c r="BE100" i="52"/>
  <c r="BE101" i="52"/>
  <c r="BE102" i="52"/>
  <c r="BE103" i="52"/>
  <c r="BE104" i="52"/>
  <c r="BE105" i="52"/>
  <c r="BE106" i="52"/>
  <c r="BE107" i="52"/>
  <c r="BE108" i="52"/>
  <c r="BE109" i="52"/>
  <c r="BE110" i="52"/>
  <c r="BE111" i="52"/>
  <c r="BE112" i="52"/>
  <c r="BE113" i="52"/>
  <c r="BE114" i="52"/>
  <c r="BE15" i="52"/>
  <c r="BF15" i="52" s="1"/>
  <c r="BF16" i="52" l="1"/>
  <c r="BF17" i="52" s="1"/>
  <c r="BF18" i="52" s="1"/>
  <c r="BF19" i="52" s="1"/>
  <c r="BF20" i="52" s="1"/>
  <c r="BF21" i="52" s="1"/>
  <c r="BF22" i="52" s="1"/>
  <c r="BF23" i="52" s="1"/>
  <c r="BF24" i="52" s="1"/>
  <c r="BF25" i="52" s="1"/>
  <c r="BF26" i="52" s="1"/>
  <c r="BF27" i="52" s="1"/>
  <c r="BF28" i="52" s="1"/>
  <c r="BF29" i="52" s="1"/>
  <c r="BF30" i="52" s="1"/>
  <c r="BF31" i="52" s="1"/>
  <c r="BF32" i="52" s="1"/>
  <c r="BF33" i="52" s="1"/>
  <c r="BF34" i="52" s="1"/>
  <c r="BF35" i="52" s="1"/>
  <c r="BF36" i="52" s="1"/>
  <c r="BF37" i="52" s="1"/>
  <c r="BF38" i="52" s="1"/>
  <c r="BF39" i="52" s="1"/>
  <c r="BF40" i="52" s="1"/>
  <c r="BF41" i="52" s="1"/>
  <c r="BF42" i="52" s="1"/>
  <c r="BF43" i="52" s="1"/>
  <c r="BF44" i="52" s="1"/>
  <c r="BF45" i="52" s="1"/>
  <c r="BF46" i="52" s="1"/>
  <c r="BF47" i="52" s="1"/>
  <c r="BF48" i="52" s="1"/>
  <c r="BF49" i="52" s="1"/>
  <c r="BF50" i="52" s="1"/>
  <c r="BF51" i="52" s="1"/>
  <c r="BF52" i="52" s="1"/>
  <c r="BF53" i="52" s="1"/>
  <c r="BF54" i="52" s="1"/>
  <c r="BF55" i="52" s="1"/>
  <c r="BF56" i="52" s="1"/>
  <c r="BF57" i="52" s="1"/>
  <c r="BF58" i="52" s="1"/>
  <c r="BF59" i="52" s="1"/>
  <c r="BF60" i="52" s="1"/>
  <c r="BF61" i="52" s="1"/>
  <c r="BF62" i="52" s="1"/>
  <c r="BF63" i="52" s="1"/>
  <c r="BF64" i="52" s="1"/>
  <c r="BF65" i="52" s="1"/>
  <c r="BF66" i="52" s="1"/>
  <c r="BF67" i="52" s="1"/>
  <c r="BF68" i="52" s="1"/>
  <c r="BF69" i="52" s="1"/>
  <c r="BF70" i="52" s="1"/>
  <c r="BF71" i="52" s="1"/>
  <c r="BF72" i="52" s="1"/>
  <c r="BF73" i="52" s="1"/>
  <c r="BF74" i="52" s="1"/>
  <c r="BF75" i="52" s="1"/>
  <c r="BF76" i="52" s="1"/>
  <c r="BF77" i="52" s="1"/>
  <c r="BF78" i="52" s="1"/>
  <c r="BF79" i="52" s="1"/>
  <c r="BF80" i="52" s="1"/>
  <c r="BF81" i="52" s="1"/>
  <c r="BF82" i="52" s="1"/>
  <c r="BF83" i="52" s="1"/>
  <c r="BF84" i="52" s="1"/>
  <c r="BF85" i="52" s="1"/>
  <c r="BF86" i="52" s="1"/>
  <c r="BF87" i="52" s="1"/>
  <c r="BF88" i="52" s="1"/>
  <c r="BF89" i="52" s="1"/>
  <c r="BF90" i="52" s="1"/>
  <c r="BF91" i="52" s="1"/>
  <c r="BF92" i="52" s="1"/>
  <c r="BF93" i="52" s="1"/>
  <c r="BF94" i="52" s="1"/>
  <c r="BF95" i="52" s="1"/>
  <c r="BF96" i="52" s="1"/>
  <c r="BF97" i="52" s="1"/>
  <c r="BF98" i="52" s="1"/>
  <c r="BF99" i="52" s="1"/>
  <c r="BF100" i="52" s="1"/>
  <c r="BF101" i="52" s="1"/>
  <c r="BF102" i="52" s="1"/>
  <c r="BF103" i="52" s="1"/>
  <c r="BF104" i="52" s="1"/>
  <c r="BF105" i="52" s="1"/>
  <c r="BF106" i="52" s="1"/>
  <c r="BF107" i="52" s="1"/>
  <c r="BF108" i="52" s="1"/>
  <c r="BF109" i="52" s="1"/>
  <c r="BF110" i="52" s="1"/>
  <c r="BF111" i="52" s="1"/>
  <c r="BF112" i="52" s="1"/>
  <c r="BF113" i="52" s="1"/>
  <c r="BF114" i="52" s="1"/>
  <c r="AT16" i="52"/>
  <c r="AY16" i="52"/>
  <c r="AZ16" i="52"/>
  <c r="BA16" i="52"/>
  <c r="BB16" i="52"/>
  <c r="AT17" i="52"/>
  <c r="AY17" i="52"/>
  <c r="AZ17" i="52"/>
  <c r="BA17" i="52"/>
  <c r="BB17" i="52"/>
  <c r="AT18" i="52"/>
  <c r="AY18" i="52"/>
  <c r="AZ18" i="52"/>
  <c r="BA18" i="52"/>
  <c r="BB18" i="52"/>
  <c r="AT19" i="52"/>
  <c r="AY19" i="52"/>
  <c r="AZ19" i="52"/>
  <c r="BA19" i="52"/>
  <c r="BB19" i="52"/>
  <c r="AT20" i="52"/>
  <c r="AY20" i="52"/>
  <c r="AZ20" i="52"/>
  <c r="BA20" i="52"/>
  <c r="BB20" i="52"/>
  <c r="AT21" i="52"/>
  <c r="BI21" i="52" s="1"/>
  <c r="AY21" i="52"/>
  <c r="AZ21" i="52"/>
  <c r="BA21" i="52"/>
  <c r="BB21" i="52"/>
  <c r="AT22" i="52"/>
  <c r="BI22" i="52" s="1"/>
  <c r="AY22" i="52"/>
  <c r="AZ22" i="52"/>
  <c r="BA22" i="52"/>
  <c r="BB22" i="52"/>
  <c r="AT23" i="52"/>
  <c r="BI23" i="52" s="1"/>
  <c r="AY23" i="52"/>
  <c r="AZ23" i="52"/>
  <c r="BA23" i="52"/>
  <c r="BB23" i="52"/>
  <c r="AT24" i="52"/>
  <c r="BI24" i="52" s="1"/>
  <c r="AY24" i="52"/>
  <c r="AZ24" i="52"/>
  <c r="BA24" i="52"/>
  <c r="BB24" i="52"/>
  <c r="AT25" i="52"/>
  <c r="BI25" i="52" s="1"/>
  <c r="AY25" i="52"/>
  <c r="AZ25" i="52"/>
  <c r="BA25" i="52"/>
  <c r="BB25" i="52"/>
  <c r="AT26" i="52"/>
  <c r="BI26" i="52" s="1"/>
  <c r="AY26" i="52"/>
  <c r="AZ26" i="52"/>
  <c r="BA26" i="52"/>
  <c r="BB26" i="52"/>
  <c r="AT27" i="52"/>
  <c r="BI27" i="52" s="1"/>
  <c r="AY27" i="52"/>
  <c r="AZ27" i="52"/>
  <c r="BA27" i="52"/>
  <c r="BB27" i="52"/>
  <c r="AT28" i="52"/>
  <c r="BI28" i="52" s="1"/>
  <c r="AY28" i="52"/>
  <c r="AZ28" i="52"/>
  <c r="BA28" i="52"/>
  <c r="BB28" i="52"/>
  <c r="AT29" i="52"/>
  <c r="BI29" i="52" s="1"/>
  <c r="AY29" i="52"/>
  <c r="AZ29" i="52"/>
  <c r="BA29" i="52"/>
  <c r="BB29" i="52"/>
  <c r="AT30" i="52"/>
  <c r="BI30" i="52" s="1"/>
  <c r="AY30" i="52"/>
  <c r="AZ30" i="52"/>
  <c r="BA30" i="52"/>
  <c r="BB30" i="52"/>
  <c r="AT31" i="52"/>
  <c r="BI31" i="52" s="1"/>
  <c r="AY31" i="52"/>
  <c r="AZ31" i="52"/>
  <c r="BA31" i="52"/>
  <c r="BB31" i="52"/>
  <c r="AT32" i="52"/>
  <c r="BI32" i="52" s="1"/>
  <c r="AY32" i="52"/>
  <c r="AZ32" i="52"/>
  <c r="BA32" i="52"/>
  <c r="BB32" i="52"/>
  <c r="AT33" i="52"/>
  <c r="BI33" i="52" s="1"/>
  <c r="AY33" i="52"/>
  <c r="AZ33" i="52"/>
  <c r="BA33" i="52"/>
  <c r="BB33" i="52"/>
  <c r="AT34" i="52"/>
  <c r="BI34" i="52" s="1"/>
  <c r="AY34" i="52"/>
  <c r="AZ34" i="52"/>
  <c r="BA34" i="52"/>
  <c r="BB34" i="52"/>
  <c r="AT35" i="52"/>
  <c r="BI35" i="52" s="1"/>
  <c r="AY35" i="52"/>
  <c r="AZ35" i="52"/>
  <c r="BA35" i="52"/>
  <c r="BB35" i="52"/>
  <c r="AT36" i="52"/>
  <c r="BI36" i="52" s="1"/>
  <c r="AY36" i="52"/>
  <c r="AZ36" i="52"/>
  <c r="BA36" i="52"/>
  <c r="BB36" i="52"/>
  <c r="AT37" i="52"/>
  <c r="BI37" i="52" s="1"/>
  <c r="AY37" i="52"/>
  <c r="AZ37" i="52"/>
  <c r="BA37" i="52"/>
  <c r="BB37" i="52"/>
  <c r="AT38" i="52"/>
  <c r="BI38" i="52" s="1"/>
  <c r="AY38" i="52"/>
  <c r="AZ38" i="52"/>
  <c r="BA38" i="52"/>
  <c r="BB38" i="52"/>
  <c r="AT39" i="52"/>
  <c r="BI39" i="52" s="1"/>
  <c r="AY39" i="52"/>
  <c r="AZ39" i="52"/>
  <c r="BA39" i="52"/>
  <c r="BB39" i="52"/>
  <c r="AT40" i="52"/>
  <c r="BI40" i="52" s="1"/>
  <c r="AY40" i="52"/>
  <c r="AZ40" i="52"/>
  <c r="BA40" i="52"/>
  <c r="BB40" i="52"/>
  <c r="AT41" i="52"/>
  <c r="BI41" i="52" s="1"/>
  <c r="AY41" i="52"/>
  <c r="AZ41" i="52"/>
  <c r="BA41" i="52"/>
  <c r="BB41" i="52"/>
  <c r="AT42" i="52"/>
  <c r="BI42" i="52" s="1"/>
  <c r="AY42" i="52"/>
  <c r="AZ42" i="52"/>
  <c r="BA42" i="52"/>
  <c r="BB42" i="52"/>
  <c r="AT43" i="52"/>
  <c r="BI43" i="52" s="1"/>
  <c r="AY43" i="52"/>
  <c r="AZ43" i="52"/>
  <c r="BA43" i="52"/>
  <c r="BB43" i="52"/>
  <c r="AT44" i="52"/>
  <c r="BI44" i="52" s="1"/>
  <c r="AY44" i="52"/>
  <c r="AZ44" i="52"/>
  <c r="BA44" i="52"/>
  <c r="BB44" i="52"/>
  <c r="AT45" i="52"/>
  <c r="BI45" i="52" s="1"/>
  <c r="AY45" i="52"/>
  <c r="AZ45" i="52"/>
  <c r="BA45" i="52"/>
  <c r="BB45" i="52"/>
  <c r="AT46" i="52"/>
  <c r="BI46" i="52" s="1"/>
  <c r="AY46" i="52"/>
  <c r="AZ46" i="52"/>
  <c r="BA46" i="52"/>
  <c r="BB46" i="52"/>
  <c r="AT47" i="52"/>
  <c r="BI47" i="52" s="1"/>
  <c r="AY47" i="52"/>
  <c r="AZ47" i="52"/>
  <c r="BA47" i="52"/>
  <c r="BB47" i="52"/>
  <c r="AT48" i="52"/>
  <c r="BI48" i="52" s="1"/>
  <c r="AY48" i="52"/>
  <c r="AZ48" i="52"/>
  <c r="BA48" i="52"/>
  <c r="BB48" i="52"/>
  <c r="AT49" i="52"/>
  <c r="BI49" i="52" s="1"/>
  <c r="AY49" i="52"/>
  <c r="AZ49" i="52"/>
  <c r="BA49" i="52"/>
  <c r="BB49" i="52"/>
  <c r="AT50" i="52"/>
  <c r="BI50" i="52" s="1"/>
  <c r="AY50" i="52"/>
  <c r="AZ50" i="52"/>
  <c r="BA50" i="52"/>
  <c r="BB50" i="52"/>
  <c r="AT51" i="52"/>
  <c r="BI51" i="52" s="1"/>
  <c r="AY51" i="52"/>
  <c r="AZ51" i="52"/>
  <c r="BA51" i="52"/>
  <c r="BB51" i="52"/>
  <c r="AT52" i="52"/>
  <c r="BI52" i="52" s="1"/>
  <c r="AY52" i="52"/>
  <c r="AZ52" i="52"/>
  <c r="BA52" i="52"/>
  <c r="BB52" i="52"/>
  <c r="AT53" i="52"/>
  <c r="BI53" i="52" s="1"/>
  <c r="AY53" i="52"/>
  <c r="AZ53" i="52"/>
  <c r="BA53" i="52"/>
  <c r="BB53" i="52"/>
  <c r="AT54" i="52"/>
  <c r="BI54" i="52" s="1"/>
  <c r="AY54" i="52"/>
  <c r="AZ54" i="52"/>
  <c r="BA54" i="52"/>
  <c r="BB54" i="52"/>
  <c r="AT55" i="52"/>
  <c r="BI55" i="52" s="1"/>
  <c r="AY55" i="52"/>
  <c r="AZ55" i="52"/>
  <c r="BA55" i="52"/>
  <c r="BB55" i="52"/>
  <c r="AT56" i="52"/>
  <c r="BI56" i="52" s="1"/>
  <c r="AY56" i="52"/>
  <c r="AZ56" i="52"/>
  <c r="BA56" i="52"/>
  <c r="BB56" i="52"/>
  <c r="AT57" i="52"/>
  <c r="BI57" i="52" s="1"/>
  <c r="AY57" i="52"/>
  <c r="AZ57" i="52"/>
  <c r="BA57" i="52"/>
  <c r="BB57" i="52"/>
  <c r="AT58" i="52"/>
  <c r="BI58" i="52" s="1"/>
  <c r="AY58" i="52"/>
  <c r="AZ58" i="52"/>
  <c r="BA58" i="52"/>
  <c r="BB58" i="52"/>
  <c r="AT59" i="52"/>
  <c r="BI59" i="52" s="1"/>
  <c r="AY59" i="52"/>
  <c r="AZ59" i="52"/>
  <c r="BA59" i="52"/>
  <c r="BB59" i="52"/>
  <c r="AT60" i="52"/>
  <c r="BI60" i="52" s="1"/>
  <c r="AY60" i="52"/>
  <c r="AZ60" i="52"/>
  <c r="BA60" i="52"/>
  <c r="BB60" i="52"/>
  <c r="AT61" i="52"/>
  <c r="BI61" i="52" s="1"/>
  <c r="AY61" i="52"/>
  <c r="AZ61" i="52"/>
  <c r="BA61" i="52"/>
  <c r="BB61" i="52"/>
  <c r="AT62" i="52"/>
  <c r="BI62" i="52" s="1"/>
  <c r="AY62" i="52"/>
  <c r="AZ62" i="52"/>
  <c r="BA62" i="52"/>
  <c r="BB62" i="52"/>
  <c r="AT63" i="52"/>
  <c r="BI63" i="52" s="1"/>
  <c r="AY63" i="52"/>
  <c r="AZ63" i="52"/>
  <c r="BA63" i="52"/>
  <c r="BB63" i="52"/>
  <c r="AT64" i="52"/>
  <c r="BI64" i="52" s="1"/>
  <c r="AY64" i="52"/>
  <c r="AZ64" i="52"/>
  <c r="BA64" i="52"/>
  <c r="BB64" i="52"/>
  <c r="AT65" i="52"/>
  <c r="BI65" i="52" s="1"/>
  <c r="AY65" i="52"/>
  <c r="AZ65" i="52"/>
  <c r="BA65" i="52"/>
  <c r="BB65" i="52"/>
  <c r="AT66" i="52"/>
  <c r="BI66" i="52" s="1"/>
  <c r="AY66" i="52"/>
  <c r="AZ66" i="52"/>
  <c r="BA66" i="52"/>
  <c r="BB66" i="52"/>
  <c r="AT67" i="52"/>
  <c r="BI67" i="52" s="1"/>
  <c r="AY67" i="52"/>
  <c r="AZ67" i="52"/>
  <c r="BA67" i="52"/>
  <c r="BB67" i="52"/>
  <c r="AT68" i="52"/>
  <c r="BI68" i="52" s="1"/>
  <c r="AY68" i="52"/>
  <c r="AZ68" i="52"/>
  <c r="BA68" i="52"/>
  <c r="BB68" i="52"/>
  <c r="AT69" i="52"/>
  <c r="BI69" i="52" s="1"/>
  <c r="AY69" i="52"/>
  <c r="AZ69" i="52"/>
  <c r="BA69" i="52"/>
  <c r="BB69" i="52"/>
  <c r="AT70" i="52"/>
  <c r="BI70" i="52" s="1"/>
  <c r="AY70" i="52"/>
  <c r="AZ70" i="52"/>
  <c r="BA70" i="52"/>
  <c r="BB70" i="52"/>
  <c r="AT71" i="52"/>
  <c r="BI71" i="52" s="1"/>
  <c r="AY71" i="52"/>
  <c r="AZ71" i="52"/>
  <c r="BA71" i="52"/>
  <c r="BB71" i="52"/>
  <c r="AT72" i="52"/>
  <c r="BI72" i="52" s="1"/>
  <c r="AY72" i="52"/>
  <c r="AZ72" i="52"/>
  <c r="BA72" i="52"/>
  <c r="BB72" i="52"/>
  <c r="AT73" i="52"/>
  <c r="BI73" i="52" s="1"/>
  <c r="AY73" i="52"/>
  <c r="AZ73" i="52"/>
  <c r="BA73" i="52"/>
  <c r="BB73" i="52"/>
  <c r="AT74" i="52"/>
  <c r="BI74" i="52" s="1"/>
  <c r="AY74" i="52"/>
  <c r="AZ74" i="52"/>
  <c r="BA74" i="52"/>
  <c r="BB74" i="52"/>
  <c r="AT75" i="52"/>
  <c r="BI75" i="52" s="1"/>
  <c r="AY75" i="52"/>
  <c r="AZ75" i="52"/>
  <c r="BA75" i="52"/>
  <c r="BB75" i="52"/>
  <c r="AT76" i="52"/>
  <c r="BI76" i="52" s="1"/>
  <c r="AY76" i="52"/>
  <c r="AZ76" i="52"/>
  <c r="BA76" i="52"/>
  <c r="BB76" i="52"/>
  <c r="AT77" i="52"/>
  <c r="BI77" i="52" s="1"/>
  <c r="AY77" i="52"/>
  <c r="AZ77" i="52"/>
  <c r="BA77" i="52"/>
  <c r="BB77" i="52"/>
  <c r="AT78" i="52"/>
  <c r="BI78" i="52" s="1"/>
  <c r="AY78" i="52"/>
  <c r="AZ78" i="52"/>
  <c r="BA78" i="52"/>
  <c r="BB78" i="52"/>
  <c r="AT79" i="52"/>
  <c r="BI79" i="52" s="1"/>
  <c r="AY79" i="52"/>
  <c r="AZ79" i="52"/>
  <c r="BA79" i="52"/>
  <c r="BB79" i="52"/>
  <c r="AT80" i="52"/>
  <c r="BI80" i="52" s="1"/>
  <c r="AY80" i="52"/>
  <c r="AZ80" i="52"/>
  <c r="BA80" i="52"/>
  <c r="BB80" i="52"/>
  <c r="AT81" i="52"/>
  <c r="BI81" i="52" s="1"/>
  <c r="AY81" i="52"/>
  <c r="AZ81" i="52"/>
  <c r="BA81" i="52"/>
  <c r="BB81" i="52"/>
  <c r="AT82" i="52"/>
  <c r="BI82" i="52" s="1"/>
  <c r="AY82" i="52"/>
  <c r="AZ82" i="52"/>
  <c r="BA82" i="52"/>
  <c r="BB82" i="52"/>
  <c r="AT83" i="52"/>
  <c r="BI83" i="52" s="1"/>
  <c r="AY83" i="52"/>
  <c r="AZ83" i="52"/>
  <c r="BA83" i="52"/>
  <c r="BB83" i="52"/>
  <c r="AT84" i="52"/>
  <c r="BI84" i="52" s="1"/>
  <c r="AY84" i="52"/>
  <c r="AZ84" i="52"/>
  <c r="BA84" i="52"/>
  <c r="BB84" i="52"/>
  <c r="AT85" i="52"/>
  <c r="BI85" i="52" s="1"/>
  <c r="AY85" i="52"/>
  <c r="AZ85" i="52"/>
  <c r="BA85" i="52"/>
  <c r="BB85" i="52"/>
  <c r="AT86" i="52"/>
  <c r="BI86" i="52" s="1"/>
  <c r="AY86" i="52"/>
  <c r="AZ86" i="52"/>
  <c r="BA86" i="52"/>
  <c r="BB86" i="52"/>
  <c r="AT87" i="52"/>
  <c r="BI87" i="52" s="1"/>
  <c r="AY87" i="52"/>
  <c r="AZ87" i="52"/>
  <c r="BA87" i="52"/>
  <c r="BB87" i="52"/>
  <c r="AT88" i="52"/>
  <c r="BI88" i="52" s="1"/>
  <c r="AY88" i="52"/>
  <c r="AZ88" i="52"/>
  <c r="BA88" i="52"/>
  <c r="BB88" i="52"/>
  <c r="AT89" i="52"/>
  <c r="BI89" i="52" s="1"/>
  <c r="AY89" i="52"/>
  <c r="AZ89" i="52"/>
  <c r="BA89" i="52"/>
  <c r="BB89" i="52"/>
  <c r="AT90" i="52"/>
  <c r="BI90" i="52" s="1"/>
  <c r="AY90" i="52"/>
  <c r="AZ90" i="52"/>
  <c r="BA90" i="52"/>
  <c r="BB90" i="52"/>
  <c r="AT91" i="52"/>
  <c r="BI91" i="52" s="1"/>
  <c r="AY91" i="52"/>
  <c r="AZ91" i="52"/>
  <c r="BA91" i="52"/>
  <c r="BB91" i="52"/>
  <c r="AT92" i="52"/>
  <c r="BI92" i="52" s="1"/>
  <c r="AY92" i="52"/>
  <c r="AZ92" i="52"/>
  <c r="BA92" i="52"/>
  <c r="BB92" i="52"/>
  <c r="AT93" i="52"/>
  <c r="BI93" i="52" s="1"/>
  <c r="AY93" i="52"/>
  <c r="AZ93" i="52"/>
  <c r="BA93" i="52"/>
  <c r="BB93" i="52"/>
  <c r="AT94" i="52"/>
  <c r="BI94" i="52" s="1"/>
  <c r="AY94" i="52"/>
  <c r="AZ94" i="52"/>
  <c r="BA94" i="52"/>
  <c r="BB94" i="52"/>
  <c r="AT95" i="52"/>
  <c r="BI95" i="52" s="1"/>
  <c r="AY95" i="52"/>
  <c r="AZ95" i="52"/>
  <c r="BA95" i="52"/>
  <c r="BB95" i="52"/>
  <c r="AT96" i="52"/>
  <c r="BI96" i="52" s="1"/>
  <c r="AY96" i="52"/>
  <c r="AZ96" i="52"/>
  <c r="BA96" i="52"/>
  <c r="BB96" i="52"/>
  <c r="AT97" i="52"/>
  <c r="BI97" i="52" s="1"/>
  <c r="AY97" i="52"/>
  <c r="AZ97" i="52"/>
  <c r="BA97" i="52"/>
  <c r="BB97" i="52"/>
  <c r="AT98" i="52"/>
  <c r="BI98" i="52" s="1"/>
  <c r="AY98" i="52"/>
  <c r="AZ98" i="52"/>
  <c r="BA98" i="52"/>
  <c r="BB98" i="52"/>
  <c r="AT99" i="52"/>
  <c r="BI99" i="52" s="1"/>
  <c r="AY99" i="52"/>
  <c r="AZ99" i="52"/>
  <c r="BA99" i="52"/>
  <c r="BB99" i="52"/>
  <c r="AT100" i="52"/>
  <c r="BI100" i="52" s="1"/>
  <c r="AY100" i="52"/>
  <c r="AZ100" i="52"/>
  <c r="BA100" i="52"/>
  <c r="BB100" i="52"/>
  <c r="AT101" i="52"/>
  <c r="BI101" i="52" s="1"/>
  <c r="AY101" i="52"/>
  <c r="AZ101" i="52"/>
  <c r="BA101" i="52"/>
  <c r="BB101" i="52"/>
  <c r="AT102" i="52"/>
  <c r="BI102" i="52" s="1"/>
  <c r="AY102" i="52"/>
  <c r="AZ102" i="52"/>
  <c r="BA102" i="52"/>
  <c r="BB102" i="52"/>
  <c r="AT103" i="52"/>
  <c r="BI103" i="52" s="1"/>
  <c r="AY103" i="52"/>
  <c r="AZ103" i="52"/>
  <c r="BA103" i="52"/>
  <c r="BB103" i="52"/>
  <c r="AT104" i="52"/>
  <c r="BI104" i="52" s="1"/>
  <c r="AY104" i="52"/>
  <c r="AZ104" i="52"/>
  <c r="BA104" i="52"/>
  <c r="BB104" i="52"/>
  <c r="AT105" i="52"/>
  <c r="BI105" i="52" s="1"/>
  <c r="AY105" i="52"/>
  <c r="AZ105" i="52"/>
  <c r="BA105" i="52"/>
  <c r="BB105" i="52"/>
  <c r="AT106" i="52"/>
  <c r="BI106" i="52" s="1"/>
  <c r="AY106" i="52"/>
  <c r="AZ106" i="52"/>
  <c r="BA106" i="52"/>
  <c r="BB106" i="52"/>
  <c r="AT107" i="52"/>
  <c r="BI107" i="52" s="1"/>
  <c r="AY107" i="52"/>
  <c r="AZ107" i="52"/>
  <c r="BA107" i="52"/>
  <c r="BB107" i="52"/>
  <c r="AT108" i="52"/>
  <c r="BI108" i="52" s="1"/>
  <c r="AY108" i="52"/>
  <c r="AZ108" i="52"/>
  <c r="BA108" i="52"/>
  <c r="BB108" i="52"/>
  <c r="AT109" i="52"/>
  <c r="BI109" i="52" s="1"/>
  <c r="AY109" i="52"/>
  <c r="AZ109" i="52"/>
  <c r="BA109" i="52"/>
  <c r="BB109" i="52"/>
  <c r="AT110" i="52"/>
  <c r="BI110" i="52" s="1"/>
  <c r="AY110" i="52"/>
  <c r="AZ110" i="52"/>
  <c r="BA110" i="52"/>
  <c r="BB110" i="52"/>
  <c r="AT111" i="52"/>
  <c r="BI111" i="52" s="1"/>
  <c r="AY111" i="52"/>
  <c r="AZ111" i="52"/>
  <c r="BA111" i="52"/>
  <c r="BB111" i="52"/>
  <c r="AT112" i="52"/>
  <c r="BI112" i="52" s="1"/>
  <c r="AY112" i="52"/>
  <c r="AZ112" i="52"/>
  <c r="BA112" i="52"/>
  <c r="BB112" i="52"/>
  <c r="AT113" i="52"/>
  <c r="BI113" i="52" s="1"/>
  <c r="AY113" i="52"/>
  <c r="AZ113" i="52"/>
  <c r="BA113" i="52"/>
  <c r="BB113" i="52"/>
  <c r="AT114" i="52"/>
  <c r="BI114" i="52" s="1"/>
  <c r="AY114" i="52"/>
  <c r="AZ114" i="52"/>
  <c r="BA114" i="52"/>
  <c r="BB114" i="52"/>
  <c r="AU111" i="52" l="1"/>
  <c r="AU109" i="52"/>
  <c r="AU107" i="52"/>
  <c r="AU101" i="52"/>
  <c r="AU99" i="52"/>
  <c r="AU97" i="52"/>
  <c r="AU95" i="52"/>
  <c r="AU93" i="52"/>
  <c r="AU91" i="52"/>
  <c r="AU89" i="52"/>
  <c r="AU83" i="52"/>
  <c r="AX81" i="52"/>
  <c r="AX79" i="52"/>
  <c r="AX77" i="52"/>
  <c r="AX75" i="52"/>
  <c r="AX73" i="52"/>
  <c r="AX63" i="52"/>
  <c r="AX19" i="52"/>
  <c r="AU114" i="52"/>
  <c r="AU112" i="52"/>
  <c r="AU110" i="52"/>
  <c r="AU108" i="52"/>
  <c r="AU106" i="52"/>
  <c r="AU104" i="52"/>
  <c r="AU102" i="52"/>
  <c r="AU100" i="52"/>
  <c r="AU98" i="52"/>
  <c r="AU96" i="52"/>
  <c r="AU94" i="52"/>
  <c r="AU92" i="52"/>
  <c r="AU90" i="52"/>
  <c r="AU88" i="52"/>
  <c r="AU86" i="52"/>
  <c r="AV82" i="52"/>
  <c r="AV80" i="52"/>
  <c r="AV78" i="52"/>
  <c r="AX72" i="52"/>
  <c r="AX18" i="52"/>
  <c r="AX89" i="52"/>
  <c r="AX99" i="52"/>
  <c r="AX93" i="52"/>
  <c r="AX106" i="52"/>
  <c r="AX101" i="52"/>
  <c r="AV99" i="52"/>
  <c r="AX98" i="52"/>
  <c r="AX97" i="52"/>
  <c r="AV93" i="52"/>
  <c r="AV89" i="52"/>
  <c r="AX88" i="52"/>
  <c r="AX111" i="52"/>
  <c r="AU113" i="52"/>
  <c r="AU105" i="52"/>
  <c r="AU103" i="52"/>
  <c r="AU87" i="52"/>
  <c r="AU85" i="52"/>
  <c r="AV64" i="52"/>
  <c r="AX64" i="52"/>
  <c r="AU20" i="52"/>
  <c r="AX20" i="52"/>
  <c r="AU16" i="52"/>
  <c r="AV16" i="52"/>
  <c r="AU84" i="52"/>
  <c r="AX84" i="52"/>
  <c r="AV76" i="52"/>
  <c r="AV74" i="52"/>
  <c r="AX71" i="52"/>
  <c r="AX69" i="52"/>
  <c r="AX67" i="52"/>
  <c r="AX65" i="52"/>
  <c r="AU61" i="52"/>
  <c r="AX61" i="52"/>
  <c r="AU59" i="52"/>
  <c r="AU57" i="52"/>
  <c r="AU55" i="52"/>
  <c r="AU53" i="52"/>
  <c r="AU51" i="52"/>
  <c r="AU49" i="52"/>
  <c r="AU47" i="52"/>
  <c r="AU45" i="52"/>
  <c r="AX43" i="52"/>
  <c r="AX41" i="52"/>
  <c r="AX39" i="52"/>
  <c r="AX37" i="52"/>
  <c r="AX35" i="52"/>
  <c r="AX33" i="52"/>
  <c r="AX31" i="52"/>
  <c r="AX27" i="52"/>
  <c r="AX23" i="52"/>
  <c r="AU18" i="52"/>
  <c r="AV18" i="52"/>
  <c r="AX16" i="52"/>
  <c r="AV72" i="52"/>
  <c r="AV70" i="52"/>
  <c r="AV68" i="52"/>
  <c r="AV66" i="52"/>
  <c r="AX60" i="52"/>
  <c r="AX56" i="52"/>
  <c r="AX52" i="52"/>
  <c r="AX48" i="52"/>
  <c r="AU44" i="52"/>
  <c r="AV42" i="52"/>
  <c r="AV40" i="52"/>
  <c r="AV38" i="52"/>
  <c r="AV36" i="52"/>
  <c r="AV34" i="52"/>
  <c r="AU32" i="52"/>
  <c r="AU30" i="52"/>
  <c r="AU28" i="52"/>
  <c r="AU26" i="52"/>
  <c r="AU24" i="52"/>
  <c r="AU22" i="52"/>
  <c r="AV106" i="52"/>
  <c r="AX105" i="52"/>
  <c r="AV88" i="52"/>
  <c r="AX80" i="52"/>
  <c r="AX68" i="52"/>
  <c r="AX47" i="52"/>
  <c r="AX40" i="52"/>
  <c r="AX107" i="52"/>
  <c r="AX103" i="52"/>
  <c r="AV101" i="52"/>
  <c r="AX100" i="52"/>
  <c r="AV97" i="52"/>
  <c r="AX96" i="52"/>
  <c r="AX95" i="52"/>
  <c r="AW93" i="52"/>
  <c r="AX92" i="52"/>
  <c r="AX91" i="52"/>
  <c r="AW89" i="52"/>
  <c r="AW88" i="52"/>
  <c r="AX87" i="52"/>
  <c r="AX86" i="52"/>
  <c r="AV84" i="52"/>
  <c r="AX76" i="52"/>
  <c r="AX70" i="52"/>
  <c r="AX66" i="52"/>
  <c r="AV61" i="52"/>
  <c r="AX59" i="52"/>
  <c r="AX32" i="52"/>
  <c r="AX113" i="52"/>
  <c r="AX109" i="52"/>
  <c r="AV107" i="52"/>
  <c r="AV105" i="52"/>
  <c r="AV100" i="52"/>
  <c r="AV98" i="52"/>
  <c r="AV95" i="52"/>
  <c r="AX94" i="52"/>
  <c r="AV91" i="52"/>
  <c r="AX90" i="52"/>
  <c r="AV86" i="52"/>
  <c r="AX85" i="52"/>
  <c r="AX53" i="52"/>
  <c r="AX45" i="52"/>
  <c r="AW44" i="52"/>
  <c r="AX36" i="52"/>
  <c r="AX26" i="52"/>
  <c r="AV113" i="52"/>
  <c r="AV111" i="52"/>
  <c r="AV109" i="52"/>
  <c r="AW107" i="52"/>
  <c r="AW105" i="52"/>
  <c r="AV103" i="52"/>
  <c r="AW101" i="52"/>
  <c r="AW100" i="52"/>
  <c r="AW98" i="52"/>
  <c r="AV96" i="52"/>
  <c r="AV94" i="52"/>
  <c r="AV92" i="52"/>
  <c r="AV90" i="52"/>
  <c r="AV87" i="52"/>
  <c r="AV85" i="52"/>
  <c r="AX55" i="52"/>
  <c r="AX49" i="52"/>
  <c r="AV47" i="52"/>
  <c r="AV45" i="52"/>
  <c r="AX44" i="52"/>
  <c r="AV44" i="52"/>
  <c r="AX42" i="52"/>
  <c r="AX38" i="52"/>
  <c r="AX34" i="52"/>
  <c r="AV32" i="52"/>
  <c r="AX30" i="52"/>
  <c r="AX24" i="52"/>
  <c r="AW106" i="52"/>
  <c r="AW99" i="52"/>
  <c r="AW97" i="52"/>
  <c r="AW96" i="52"/>
  <c r="AW95" i="52"/>
  <c r="AW94" i="52"/>
  <c r="AW92" i="52"/>
  <c r="AW91" i="52"/>
  <c r="AW90" i="52"/>
  <c r="AW87" i="52"/>
  <c r="AW86" i="52"/>
  <c r="AW85" i="52"/>
  <c r="AW84" i="52"/>
  <c r="AW83" i="52"/>
  <c r="AX57" i="52"/>
  <c r="AV55" i="52"/>
  <c r="AV53" i="52"/>
  <c r="AX51" i="52"/>
  <c r="AX28" i="52"/>
  <c r="AV26" i="52"/>
  <c r="AV24" i="52"/>
  <c r="AX22" i="52"/>
  <c r="AX114" i="52"/>
  <c r="AX108" i="52"/>
  <c r="AX104" i="52"/>
  <c r="AX102" i="52"/>
  <c r="AX112" i="52"/>
  <c r="AV112" i="52"/>
  <c r="AX110" i="52"/>
  <c r="AX82" i="52"/>
  <c r="AX78" i="52"/>
  <c r="AX74" i="52"/>
  <c r="AV114" i="52"/>
  <c r="AW112" i="52"/>
  <c r="AV110" i="52"/>
  <c r="AV108" i="52"/>
  <c r="AV104" i="52"/>
  <c r="AV102" i="52"/>
  <c r="AV59" i="52"/>
  <c r="AV57" i="52"/>
  <c r="AV51" i="52"/>
  <c r="AV49" i="52"/>
  <c r="AV30" i="52"/>
  <c r="AV28" i="52"/>
  <c r="AV22" i="52"/>
  <c r="AV20" i="52"/>
  <c r="AU81" i="52"/>
  <c r="AW81" i="52"/>
  <c r="AU79" i="52"/>
  <c r="AW79" i="52"/>
  <c r="AU77" i="52"/>
  <c r="AW77" i="52"/>
  <c r="AU75" i="52"/>
  <c r="AW75" i="52"/>
  <c r="AU73" i="52"/>
  <c r="AW73" i="52"/>
  <c r="AU71" i="52"/>
  <c r="AW71" i="52"/>
  <c r="AU69" i="52"/>
  <c r="AW69" i="52"/>
  <c r="AU67" i="52"/>
  <c r="AW67" i="52"/>
  <c r="AU65" i="52"/>
  <c r="AW65" i="52"/>
  <c r="AU63" i="52"/>
  <c r="AW63" i="52"/>
  <c r="AU62" i="52"/>
  <c r="AV62" i="52"/>
  <c r="AX62" i="52"/>
  <c r="AU58" i="52"/>
  <c r="AV58" i="52"/>
  <c r="AU54" i="52"/>
  <c r="AV54" i="52"/>
  <c r="AU50" i="52"/>
  <c r="AV50" i="52"/>
  <c r="AU46" i="52"/>
  <c r="AV46" i="52"/>
  <c r="AU29" i="52"/>
  <c r="AV29" i="52"/>
  <c r="AU25" i="52"/>
  <c r="AV25" i="52"/>
  <c r="AU21" i="52"/>
  <c r="AV21" i="52"/>
  <c r="AU17" i="52"/>
  <c r="AV17" i="52"/>
  <c r="AW114" i="52"/>
  <c r="AW113" i="52"/>
  <c r="AW111" i="52"/>
  <c r="AW110" i="52"/>
  <c r="AW109" i="52"/>
  <c r="AW108" i="52"/>
  <c r="AW104" i="52"/>
  <c r="AW103" i="52"/>
  <c r="AW102" i="52"/>
  <c r="BC102" i="52" s="1"/>
  <c r="BJ102" i="52" s="1"/>
  <c r="AX83" i="52"/>
  <c r="AV83" i="52"/>
  <c r="AU82" i="52"/>
  <c r="AW82" i="52"/>
  <c r="AV81" i="52"/>
  <c r="AU80" i="52"/>
  <c r="AW80" i="52"/>
  <c r="AV79" i="52"/>
  <c r="AU78" i="52"/>
  <c r="AW78" i="52"/>
  <c r="AV77" i="52"/>
  <c r="AU76" i="52"/>
  <c r="AW76" i="52"/>
  <c r="AV75" i="52"/>
  <c r="AU74" i="52"/>
  <c r="AW74" i="52"/>
  <c r="AV73" i="52"/>
  <c r="AU72" i="52"/>
  <c r="AW72" i="52"/>
  <c r="AV71" i="52"/>
  <c r="AU70" i="52"/>
  <c r="AW70" i="52"/>
  <c r="AV69" i="52"/>
  <c r="AU68" i="52"/>
  <c r="AW68" i="52"/>
  <c r="AV67" i="52"/>
  <c r="AU66" i="52"/>
  <c r="AW66" i="52"/>
  <c r="AV65" i="52"/>
  <c r="AU64" i="52"/>
  <c r="AW64" i="52"/>
  <c r="AV63" i="52"/>
  <c r="AW62" i="52"/>
  <c r="AU60" i="52"/>
  <c r="AV60" i="52"/>
  <c r="AX58" i="52"/>
  <c r="AU56" i="52"/>
  <c r="AV56" i="52"/>
  <c r="AX54" i="52"/>
  <c r="AU52" i="52"/>
  <c r="AV52" i="52"/>
  <c r="AX50" i="52"/>
  <c r="AU48" i="52"/>
  <c r="AV48" i="52"/>
  <c r="AX46" i="52"/>
  <c r="AU31" i="52"/>
  <c r="AV31" i="52"/>
  <c r="AX29" i="52"/>
  <c r="AU27" i="52"/>
  <c r="AV27" i="52"/>
  <c r="AX25" i="52"/>
  <c r="AU23" i="52"/>
  <c r="AV23" i="52"/>
  <c r="AX21" i="52"/>
  <c r="AU19" i="52"/>
  <c r="AV19" i="52"/>
  <c r="AX17" i="52"/>
  <c r="AU43" i="52"/>
  <c r="AW43" i="52"/>
  <c r="AU41" i="52"/>
  <c r="AW41" i="52"/>
  <c r="AU39" i="52"/>
  <c r="AW39" i="52"/>
  <c r="AU37" i="52"/>
  <c r="AW37" i="52"/>
  <c r="AU35" i="52"/>
  <c r="AW35" i="52"/>
  <c r="AU33" i="52"/>
  <c r="AW33" i="52"/>
  <c r="AW61" i="52"/>
  <c r="AW60" i="52"/>
  <c r="AW59" i="52"/>
  <c r="AW58" i="52"/>
  <c r="AW57" i="52"/>
  <c r="AW56" i="52"/>
  <c r="AW55" i="52"/>
  <c r="AW54" i="52"/>
  <c r="AW53" i="52"/>
  <c r="AW52" i="52"/>
  <c r="AW51" i="52"/>
  <c r="AW50" i="52"/>
  <c r="AW49" i="52"/>
  <c r="AW48" i="52"/>
  <c r="AW47" i="52"/>
  <c r="AW46" i="52"/>
  <c r="AW45" i="52"/>
  <c r="AV43" i="52"/>
  <c r="AU42" i="52"/>
  <c r="AW42" i="52"/>
  <c r="AV41" i="52"/>
  <c r="AU40" i="52"/>
  <c r="AW40" i="52"/>
  <c r="AV39" i="52"/>
  <c r="AU38" i="52"/>
  <c r="AW38" i="52"/>
  <c r="AV37" i="52"/>
  <c r="AU36" i="52"/>
  <c r="AW36" i="52"/>
  <c r="AV35" i="52"/>
  <c r="AU34" i="52"/>
  <c r="AW34" i="52"/>
  <c r="AV33" i="52"/>
  <c r="AW32" i="52"/>
  <c r="AW31" i="52"/>
  <c r="AW30" i="52"/>
  <c r="AW29" i="52"/>
  <c r="AW28" i="52"/>
  <c r="AW27" i="52"/>
  <c r="AW26" i="52"/>
  <c r="AW25" i="52"/>
  <c r="AW24" i="52"/>
  <c r="AW23" i="52"/>
  <c r="AW22" i="52"/>
  <c r="AW21" i="52"/>
  <c r="AW20" i="52"/>
  <c r="AW19" i="52"/>
  <c r="AW18" i="52"/>
  <c r="AW17" i="52"/>
  <c r="AW16" i="52"/>
  <c r="AV13" i="46"/>
  <c r="AV14" i="46"/>
  <c r="AV15" i="46"/>
  <c r="AV16" i="46"/>
  <c r="AV17" i="46"/>
  <c r="AV18" i="46"/>
  <c r="AV19" i="46"/>
  <c r="AV20" i="46"/>
  <c r="AV21" i="46"/>
  <c r="AV22" i="46"/>
  <c r="AV23" i="46"/>
  <c r="AV24" i="46"/>
  <c r="AV25" i="46"/>
  <c r="AV26" i="46"/>
  <c r="AV27" i="46"/>
  <c r="AV28" i="46"/>
  <c r="AV29" i="46"/>
  <c r="AV30" i="46"/>
  <c r="AV31" i="46"/>
  <c r="AV32" i="46"/>
  <c r="AV33" i="46"/>
  <c r="AV34" i="46"/>
  <c r="AV35" i="46"/>
  <c r="AV36" i="46"/>
  <c r="AV37" i="46"/>
  <c r="AV38" i="46"/>
  <c r="AV39" i="46"/>
  <c r="AV40" i="46"/>
  <c r="AV41" i="46"/>
  <c r="AV42" i="46"/>
  <c r="AV43" i="46"/>
  <c r="AV44" i="46"/>
  <c r="AV45" i="46"/>
  <c r="AV46" i="46"/>
  <c r="AV47" i="46"/>
  <c r="AV48" i="46"/>
  <c r="AV49" i="46"/>
  <c r="AV50" i="46"/>
  <c r="AV51" i="46"/>
  <c r="AV52" i="46"/>
  <c r="AV53" i="46"/>
  <c r="AV54" i="46"/>
  <c r="AV55" i="46"/>
  <c r="AV56" i="46"/>
  <c r="AV57" i="46"/>
  <c r="AV58" i="46"/>
  <c r="AV59" i="46"/>
  <c r="AV60" i="46"/>
  <c r="AV61" i="46"/>
  <c r="AV62" i="46"/>
  <c r="AV63" i="46"/>
  <c r="AV64" i="46"/>
  <c r="AV65" i="46"/>
  <c r="AV66" i="46"/>
  <c r="AV67" i="46"/>
  <c r="AV68" i="46"/>
  <c r="AV69" i="46"/>
  <c r="AV70" i="46"/>
  <c r="AV71" i="46"/>
  <c r="AV72" i="46"/>
  <c r="AV73" i="46"/>
  <c r="AV74" i="46"/>
  <c r="AV75" i="46"/>
  <c r="AV76" i="46"/>
  <c r="AV77" i="46"/>
  <c r="AV78" i="46"/>
  <c r="AV79" i="46"/>
  <c r="AV80" i="46"/>
  <c r="AV81" i="46"/>
  <c r="AV82" i="46"/>
  <c r="AV83" i="46"/>
  <c r="AV84" i="46"/>
  <c r="AV85" i="46"/>
  <c r="AV86" i="46"/>
  <c r="AV87" i="46"/>
  <c r="AV88" i="46"/>
  <c r="AV89" i="46"/>
  <c r="AV90" i="46"/>
  <c r="AV91" i="46"/>
  <c r="AV92" i="46"/>
  <c r="AV93" i="46"/>
  <c r="AV94" i="46"/>
  <c r="AV95" i="46"/>
  <c r="AV96" i="46"/>
  <c r="AV97" i="46"/>
  <c r="AV98" i="46"/>
  <c r="AV99" i="46"/>
  <c r="AV100" i="46"/>
  <c r="AV101" i="46"/>
  <c r="AV102" i="46"/>
  <c r="AV103" i="46"/>
  <c r="AV104" i="46"/>
  <c r="AV105" i="46"/>
  <c r="AV106" i="46"/>
  <c r="AV107" i="46"/>
  <c r="AV108" i="46"/>
  <c r="AV109" i="46"/>
  <c r="AV110" i="46"/>
  <c r="AV111" i="46"/>
  <c r="AV12" i="46"/>
  <c r="BK12" i="46"/>
  <c r="BK13" i="46"/>
  <c r="BK111" i="46"/>
  <c r="BK110" i="46"/>
  <c r="BK109" i="46"/>
  <c r="BK108" i="46"/>
  <c r="BK107" i="46"/>
  <c r="BK106" i="46"/>
  <c r="BK105" i="46"/>
  <c r="BK104" i="46"/>
  <c r="BK103" i="46"/>
  <c r="BK102" i="46"/>
  <c r="BK101" i="46"/>
  <c r="BK100" i="46"/>
  <c r="BK99" i="46"/>
  <c r="BK98" i="46"/>
  <c r="BK97" i="46"/>
  <c r="BK96" i="46"/>
  <c r="BK95" i="46"/>
  <c r="BK94" i="46"/>
  <c r="BK93" i="46"/>
  <c r="BK92" i="46"/>
  <c r="BK91" i="46"/>
  <c r="BK90" i="46"/>
  <c r="BK89" i="46"/>
  <c r="BK88" i="46"/>
  <c r="BK87" i="46"/>
  <c r="BK86" i="46"/>
  <c r="BK85" i="46"/>
  <c r="BK84" i="46"/>
  <c r="BK83" i="46"/>
  <c r="BK82" i="46"/>
  <c r="BK81" i="46"/>
  <c r="BK80" i="46"/>
  <c r="BK79" i="46"/>
  <c r="BK78" i="46"/>
  <c r="BK77" i="46"/>
  <c r="BK76" i="46"/>
  <c r="BK75" i="46"/>
  <c r="BK74" i="46"/>
  <c r="BK73" i="46"/>
  <c r="BK72" i="46"/>
  <c r="BK71" i="46"/>
  <c r="BK70" i="46"/>
  <c r="BK69" i="46"/>
  <c r="BK68" i="46"/>
  <c r="BK67" i="46"/>
  <c r="BK66" i="46"/>
  <c r="BK65" i="46"/>
  <c r="BK64" i="46"/>
  <c r="BK63" i="46"/>
  <c r="BK62" i="46"/>
  <c r="BK61" i="46"/>
  <c r="BK60" i="46"/>
  <c r="BK59" i="46"/>
  <c r="BK58" i="46"/>
  <c r="BK57" i="46"/>
  <c r="BK56" i="46"/>
  <c r="BK55" i="46"/>
  <c r="BK54" i="46"/>
  <c r="BK53" i="46"/>
  <c r="BK52" i="46"/>
  <c r="BK51" i="46"/>
  <c r="BK50" i="46"/>
  <c r="BK49" i="46"/>
  <c r="BK48" i="46"/>
  <c r="BK47" i="46"/>
  <c r="BK46" i="46"/>
  <c r="BK45" i="46"/>
  <c r="BK44" i="46"/>
  <c r="BK43" i="46"/>
  <c r="BK42" i="46"/>
  <c r="BK41" i="46"/>
  <c r="BK40" i="46"/>
  <c r="BK39" i="46"/>
  <c r="BK38" i="46"/>
  <c r="BK37" i="46"/>
  <c r="BK36" i="46"/>
  <c r="BK35" i="46"/>
  <c r="BK34" i="46"/>
  <c r="BK33" i="46"/>
  <c r="BK32" i="46"/>
  <c r="BK31" i="46"/>
  <c r="BK30" i="46"/>
  <c r="BK29" i="46"/>
  <c r="BK28" i="46"/>
  <c r="BK27" i="46"/>
  <c r="BK26" i="46"/>
  <c r="BK25" i="46"/>
  <c r="BK24" i="46"/>
  <c r="BK23" i="46"/>
  <c r="BK22" i="46"/>
  <c r="BK21" i="46"/>
  <c r="BK20" i="46"/>
  <c r="BK19" i="46"/>
  <c r="BK18" i="46"/>
  <c r="BK17" i="46"/>
  <c r="BK16" i="46"/>
  <c r="BK15" i="46"/>
  <c r="BK14" i="46"/>
  <c r="BC86" i="52" l="1"/>
  <c r="BJ86" i="52" s="1"/>
  <c r="BC99" i="52"/>
  <c r="BJ99" i="52" s="1"/>
  <c r="BC89" i="52"/>
  <c r="BJ89" i="52" s="1"/>
  <c r="BC16" i="52"/>
  <c r="BJ16" i="52" s="1"/>
  <c r="BC88" i="52"/>
  <c r="BJ88" i="52" s="1"/>
  <c r="BC93" i="52"/>
  <c r="BJ93" i="52" s="1"/>
  <c r="BC18" i="52"/>
  <c r="BJ18" i="52" s="1"/>
  <c r="BC20" i="52"/>
  <c r="BJ20" i="52" s="1"/>
  <c r="BC26" i="52"/>
  <c r="BJ26" i="52" s="1"/>
  <c r="BC32" i="52"/>
  <c r="BJ32" i="52" s="1"/>
  <c r="BC103" i="52"/>
  <c r="BJ103" i="52" s="1"/>
  <c r="BC106" i="52"/>
  <c r="BJ106" i="52" s="1"/>
  <c r="BC101" i="52"/>
  <c r="BJ101" i="52" s="1"/>
  <c r="BC49" i="52"/>
  <c r="BJ49" i="52" s="1"/>
  <c r="BC111" i="52"/>
  <c r="BJ111" i="52" s="1"/>
  <c r="BC91" i="52"/>
  <c r="BJ91" i="52" s="1"/>
  <c r="BC44" i="52"/>
  <c r="BJ44" i="52" s="1"/>
  <c r="BC100" i="52"/>
  <c r="BJ100" i="52" s="1"/>
  <c r="BC105" i="52"/>
  <c r="BJ105" i="52" s="1"/>
  <c r="BC108" i="52"/>
  <c r="BJ108" i="52" s="1"/>
  <c r="BC84" i="52"/>
  <c r="BJ84" i="52" s="1"/>
  <c r="BC90" i="52"/>
  <c r="BJ90" i="52" s="1"/>
  <c r="BC92" i="52"/>
  <c r="BJ92" i="52" s="1"/>
  <c r="BC95" i="52"/>
  <c r="BJ95" i="52" s="1"/>
  <c r="BC97" i="52"/>
  <c r="BJ97" i="52" s="1"/>
  <c r="BC45" i="52"/>
  <c r="BJ45" i="52" s="1"/>
  <c r="BC47" i="52"/>
  <c r="BJ47" i="52" s="1"/>
  <c r="BC55" i="52"/>
  <c r="BJ55" i="52" s="1"/>
  <c r="BC61" i="52"/>
  <c r="BJ61" i="52" s="1"/>
  <c r="BC109" i="52"/>
  <c r="BJ109" i="52" s="1"/>
  <c r="BC107" i="52"/>
  <c r="BJ107" i="52" s="1"/>
  <c r="BC22" i="52"/>
  <c r="BJ22" i="52" s="1"/>
  <c r="BC24" i="52"/>
  <c r="BJ24" i="52" s="1"/>
  <c r="BC28" i="52"/>
  <c r="BJ28" i="52" s="1"/>
  <c r="BC30" i="52"/>
  <c r="BJ30" i="52" s="1"/>
  <c r="BC46" i="52"/>
  <c r="BJ46" i="52" s="1"/>
  <c r="BC48" i="52"/>
  <c r="BJ48" i="52" s="1"/>
  <c r="BC50" i="52"/>
  <c r="BJ50" i="52" s="1"/>
  <c r="BC52" i="52"/>
  <c r="BJ52" i="52" s="1"/>
  <c r="BC54" i="52"/>
  <c r="BJ54" i="52" s="1"/>
  <c r="BC56" i="52"/>
  <c r="BJ56" i="52" s="1"/>
  <c r="BC58" i="52"/>
  <c r="BJ58" i="52" s="1"/>
  <c r="BC60" i="52"/>
  <c r="BJ60" i="52" s="1"/>
  <c r="BC66" i="52"/>
  <c r="BJ66" i="52" s="1"/>
  <c r="BC70" i="52"/>
  <c r="BJ70" i="52" s="1"/>
  <c r="BC74" i="52"/>
  <c r="BJ74" i="52" s="1"/>
  <c r="BC78" i="52"/>
  <c r="BJ78" i="52" s="1"/>
  <c r="BC82" i="52"/>
  <c r="BJ82" i="52" s="1"/>
  <c r="BC110" i="52"/>
  <c r="BJ110" i="52" s="1"/>
  <c r="BC113" i="52"/>
  <c r="BJ113" i="52" s="1"/>
  <c r="BC112" i="52"/>
  <c r="BJ112" i="52" s="1"/>
  <c r="BC85" i="52"/>
  <c r="BJ85" i="52" s="1"/>
  <c r="BC87" i="52"/>
  <c r="BJ87" i="52" s="1"/>
  <c r="BC96" i="52"/>
  <c r="BJ96" i="52" s="1"/>
  <c r="BC94" i="52"/>
  <c r="BJ94" i="52" s="1"/>
  <c r="BC98" i="52"/>
  <c r="BJ98" i="52" s="1"/>
  <c r="BC51" i="52"/>
  <c r="BJ51" i="52" s="1"/>
  <c r="BC53" i="52"/>
  <c r="BJ53" i="52" s="1"/>
  <c r="BC57" i="52"/>
  <c r="BJ57" i="52" s="1"/>
  <c r="BC59" i="52"/>
  <c r="BJ59" i="52" s="1"/>
  <c r="BC104" i="52"/>
  <c r="BJ104" i="52" s="1"/>
  <c r="BC114" i="52"/>
  <c r="BJ114" i="52" s="1"/>
  <c r="BC17" i="52"/>
  <c r="BJ17" i="52" s="1"/>
  <c r="BC19" i="52"/>
  <c r="BJ19" i="52" s="1"/>
  <c r="BC21" i="52"/>
  <c r="BJ21" i="52" s="1"/>
  <c r="BC23" i="52"/>
  <c r="BJ23" i="52" s="1"/>
  <c r="BC25" i="52"/>
  <c r="BJ25" i="52" s="1"/>
  <c r="BC27" i="52"/>
  <c r="BJ27" i="52" s="1"/>
  <c r="BC29" i="52"/>
  <c r="BJ29" i="52" s="1"/>
  <c r="BC31" i="52"/>
  <c r="BJ31" i="52" s="1"/>
  <c r="BC34" i="52"/>
  <c r="BJ34" i="52" s="1"/>
  <c r="BC38" i="52"/>
  <c r="BJ38" i="52" s="1"/>
  <c r="BC42" i="52"/>
  <c r="BJ42" i="52" s="1"/>
  <c r="BC64" i="52"/>
  <c r="BJ64" i="52" s="1"/>
  <c r="BC68" i="52"/>
  <c r="BJ68" i="52" s="1"/>
  <c r="BC72" i="52"/>
  <c r="BJ72" i="52" s="1"/>
  <c r="BC76" i="52"/>
  <c r="BJ76" i="52" s="1"/>
  <c r="BC80" i="52"/>
  <c r="BJ80" i="52" s="1"/>
  <c r="BC83" i="52"/>
  <c r="BJ83" i="52" s="1"/>
  <c r="BC62" i="52"/>
  <c r="BJ62" i="52" s="1"/>
  <c r="BC63" i="52"/>
  <c r="BJ63" i="52" s="1"/>
  <c r="BC65" i="52"/>
  <c r="BJ65" i="52" s="1"/>
  <c r="BC67" i="52"/>
  <c r="BJ67" i="52" s="1"/>
  <c r="BC69" i="52"/>
  <c r="BJ69" i="52" s="1"/>
  <c r="BC71" i="52"/>
  <c r="BJ71" i="52" s="1"/>
  <c r="BC73" i="52"/>
  <c r="BJ73" i="52" s="1"/>
  <c r="BC75" i="52"/>
  <c r="BJ75" i="52" s="1"/>
  <c r="BC77" i="52"/>
  <c r="BJ77" i="52" s="1"/>
  <c r="BC79" i="52"/>
  <c r="BJ79" i="52" s="1"/>
  <c r="BC81" i="52"/>
  <c r="BJ81" i="52" s="1"/>
  <c r="BC33" i="52"/>
  <c r="BJ33" i="52" s="1"/>
  <c r="BC35" i="52"/>
  <c r="BJ35" i="52" s="1"/>
  <c r="BC37" i="52"/>
  <c r="BJ37" i="52" s="1"/>
  <c r="BC39" i="52"/>
  <c r="BJ39" i="52" s="1"/>
  <c r="BC41" i="52"/>
  <c r="BJ41" i="52" s="1"/>
  <c r="BC43" i="52"/>
  <c r="BJ43" i="52" s="1"/>
  <c r="BC36" i="52"/>
  <c r="BJ36" i="52" s="1"/>
  <c r="BC40" i="52"/>
  <c r="BJ40" i="52" s="1"/>
  <c r="BL14" i="45"/>
  <c r="BL15" i="45"/>
  <c r="BL16" i="45"/>
  <c r="BL17" i="45"/>
  <c r="BL18" i="45"/>
  <c r="BL19" i="45"/>
  <c r="BL20" i="45"/>
  <c r="BL21" i="45"/>
  <c r="BL22" i="45"/>
  <c r="BL23" i="45"/>
  <c r="BL24" i="45"/>
  <c r="BL25" i="45"/>
  <c r="BL26" i="45"/>
  <c r="BL27" i="45"/>
  <c r="BL28" i="45"/>
  <c r="BL29" i="45"/>
  <c r="BL30" i="45"/>
  <c r="BL31" i="45"/>
  <c r="BL32" i="45"/>
  <c r="BL33" i="45"/>
  <c r="BL34" i="45"/>
  <c r="BL35" i="45"/>
  <c r="BL36" i="45"/>
  <c r="BL37" i="45"/>
  <c r="BL38" i="45"/>
  <c r="BL39" i="45"/>
  <c r="BL40" i="45"/>
  <c r="BL41" i="45"/>
  <c r="BL42" i="45"/>
  <c r="BL43" i="45"/>
  <c r="BL44" i="45"/>
  <c r="BL45" i="45"/>
  <c r="BL46" i="45"/>
  <c r="BL47" i="45"/>
  <c r="BL48" i="45"/>
  <c r="BL49" i="45"/>
  <c r="BL50" i="45"/>
  <c r="BL51" i="45"/>
  <c r="BL52" i="45"/>
  <c r="BL53" i="45"/>
  <c r="BL54" i="45"/>
  <c r="BL55" i="45"/>
  <c r="BL56" i="45"/>
  <c r="BL57" i="45"/>
  <c r="BL58" i="45"/>
  <c r="BL59" i="45"/>
  <c r="BL60" i="45"/>
  <c r="BL61" i="45"/>
  <c r="BL62" i="45"/>
  <c r="BL63" i="45"/>
  <c r="BL64" i="45"/>
  <c r="BL65" i="45"/>
  <c r="BL66" i="45"/>
  <c r="BL67" i="45"/>
  <c r="BL68" i="45"/>
  <c r="BL69" i="45"/>
  <c r="BL70" i="45"/>
  <c r="BL71" i="45"/>
  <c r="BL72" i="45"/>
  <c r="BL73" i="45"/>
  <c r="BL74" i="45"/>
  <c r="BL75" i="45"/>
  <c r="BL76" i="45"/>
  <c r="BL77" i="45"/>
  <c r="BL78" i="45"/>
  <c r="BL79" i="45"/>
  <c r="BL80" i="45"/>
  <c r="BL81" i="45"/>
  <c r="BL82" i="45"/>
  <c r="BL83" i="45"/>
  <c r="BL84" i="45"/>
  <c r="BL85" i="45"/>
  <c r="BL86" i="45"/>
  <c r="BL87" i="45"/>
  <c r="BL88" i="45"/>
  <c r="BL89" i="45"/>
  <c r="BL90" i="45"/>
  <c r="BL91" i="45"/>
  <c r="BL92" i="45"/>
  <c r="BL93" i="45"/>
  <c r="BL94" i="45"/>
  <c r="BL95" i="45"/>
  <c r="BL96" i="45"/>
  <c r="BL97" i="45"/>
  <c r="BL98" i="45"/>
  <c r="BL99" i="45"/>
  <c r="BL100" i="45"/>
  <c r="BL101" i="45"/>
  <c r="BL102" i="45"/>
  <c r="BL103" i="45"/>
  <c r="BL104" i="45"/>
  <c r="BL105" i="45"/>
  <c r="BL106" i="45"/>
  <c r="BL107" i="45"/>
  <c r="BL108" i="45"/>
  <c r="BL109" i="45"/>
  <c r="BL110" i="45"/>
  <c r="BL111" i="45"/>
  <c r="BL11" i="45"/>
  <c r="BK11" i="45"/>
  <c r="BJ11" i="45"/>
  <c r="BL13" i="45"/>
  <c r="BM11" i="45" l="1"/>
  <c r="BN11" i="45" s="1"/>
  <c r="AV16" i="54" l="1"/>
  <c r="AV17" i="54"/>
  <c r="AV18" i="54"/>
  <c r="AV19" i="54"/>
  <c r="AV20" i="54"/>
  <c r="AV21" i="54"/>
  <c r="AV22" i="54"/>
  <c r="AV23" i="54"/>
  <c r="AV24" i="54"/>
  <c r="AV25" i="54"/>
  <c r="BJ25" i="54" s="1"/>
  <c r="AV26" i="54"/>
  <c r="BJ26" i="54" s="1"/>
  <c r="AV27" i="54"/>
  <c r="BJ27" i="54" s="1"/>
  <c r="AV28" i="54"/>
  <c r="BJ28" i="54" s="1"/>
  <c r="AV29" i="54"/>
  <c r="BJ29" i="54" s="1"/>
  <c r="AV30" i="54"/>
  <c r="BJ30" i="54" s="1"/>
  <c r="AV31" i="54"/>
  <c r="BJ31" i="54" s="1"/>
  <c r="AV32" i="54"/>
  <c r="BJ32" i="54" s="1"/>
  <c r="AV33" i="54"/>
  <c r="BJ33" i="54" s="1"/>
  <c r="AV34" i="54"/>
  <c r="BJ34" i="54" s="1"/>
  <c r="AV35" i="54"/>
  <c r="BJ35" i="54" s="1"/>
  <c r="AV36" i="54"/>
  <c r="BJ36" i="54" s="1"/>
  <c r="AV37" i="54"/>
  <c r="BJ37" i="54" s="1"/>
  <c r="AV38" i="54"/>
  <c r="BJ38" i="54" s="1"/>
  <c r="AV39" i="54"/>
  <c r="BJ39" i="54" s="1"/>
  <c r="AV40" i="54"/>
  <c r="BJ40" i="54" s="1"/>
  <c r="AV41" i="54"/>
  <c r="BJ41" i="54" s="1"/>
  <c r="AV42" i="54"/>
  <c r="BJ42" i="54" s="1"/>
  <c r="AV43" i="54"/>
  <c r="BJ43" i="54" s="1"/>
  <c r="AV44" i="54"/>
  <c r="BJ44" i="54" s="1"/>
  <c r="AV45" i="54"/>
  <c r="BJ45" i="54" s="1"/>
  <c r="AV46" i="54"/>
  <c r="BJ46" i="54" s="1"/>
  <c r="AV47" i="54"/>
  <c r="BJ47" i="54" s="1"/>
  <c r="AV48" i="54"/>
  <c r="BJ48" i="54" s="1"/>
  <c r="AV49" i="54"/>
  <c r="BJ49" i="54" s="1"/>
  <c r="AV50" i="54"/>
  <c r="BJ50" i="54" s="1"/>
  <c r="AV51" i="54"/>
  <c r="BJ51" i="54" s="1"/>
  <c r="AV52" i="54"/>
  <c r="BJ52" i="54" s="1"/>
  <c r="AV53" i="54"/>
  <c r="BJ53" i="54" s="1"/>
  <c r="AV54" i="54"/>
  <c r="BJ54" i="54" s="1"/>
  <c r="AV55" i="54"/>
  <c r="BJ55" i="54" s="1"/>
  <c r="AV56" i="54"/>
  <c r="BJ56" i="54" s="1"/>
  <c r="AV57" i="54"/>
  <c r="BJ57" i="54" s="1"/>
  <c r="AV58" i="54"/>
  <c r="BJ58" i="54" s="1"/>
  <c r="AV59" i="54"/>
  <c r="BJ59" i="54" s="1"/>
  <c r="AV60" i="54"/>
  <c r="BJ60" i="54" s="1"/>
  <c r="AV61" i="54"/>
  <c r="BJ61" i="54" s="1"/>
  <c r="AV62" i="54"/>
  <c r="BJ62" i="54" s="1"/>
  <c r="AV63" i="54"/>
  <c r="BJ63" i="54" s="1"/>
  <c r="AV64" i="54"/>
  <c r="BJ64" i="54" s="1"/>
  <c r="AV65" i="54"/>
  <c r="BJ65" i="54" s="1"/>
  <c r="AV66" i="54"/>
  <c r="BJ66" i="54" s="1"/>
  <c r="AV67" i="54"/>
  <c r="BJ67" i="54" s="1"/>
  <c r="AV68" i="54"/>
  <c r="BJ68" i="54" s="1"/>
  <c r="AV69" i="54"/>
  <c r="BJ69" i="54" s="1"/>
  <c r="AV70" i="54"/>
  <c r="BJ70" i="54" s="1"/>
  <c r="AV71" i="54"/>
  <c r="BJ71" i="54" s="1"/>
  <c r="AV72" i="54"/>
  <c r="BJ72" i="54" s="1"/>
  <c r="AV73" i="54"/>
  <c r="BJ73" i="54" s="1"/>
  <c r="AV74" i="54"/>
  <c r="BJ74" i="54" s="1"/>
  <c r="AV75" i="54"/>
  <c r="BJ75" i="54" s="1"/>
  <c r="AV76" i="54"/>
  <c r="BJ76" i="54" s="1"/>
  <c r="AV77" i="54"/>
  <c r="BJ77" i="54" s="1"/>
  <c r="AV78" i="54"/>
  <c r="BJ78" i="54" s="1"/>
  <c r="AV79" i="54"/>
  <c r="BJ79" i="54" s="1"/>
  <c r="AV80" i="54"/>
  <c r="BJ80" i="54" s="1"/>
  <c r="AV81" i="54"/>
  <c r="BJ81" i="54" s="1"/>
  <c r="AV82" i="54"/>
  <c r="BJ82" i="54" s="1"/>
  <c r="AV83" i="54"/>
  <c r="BJ83" i="54" s="1"/>
  <c r="AV84" i="54"/>
  <c r="BJ84" i="54" s="1"/>
  <c r="AV85" i="54"/>
  <c r="BJ85" i="54" s="1"/>
  <c r="AV86" i="54"/>
  <c r="BJ86" i="54" s="1"/>
  <c r="AV87" i="54"/>
  <c r="BJ87" i="54" s="1"/>
  <c r="AV88" i="54"/>
  <c r="BJ88" i="54" s="1"/>
  <c r="AV89" i="54"/>
  <c r="BJ89" i="54" s="1"/>
  <c r="AV90" i="54"/>
  <c r="BJ90" i="54" s="1"/>
  <c r="AV91" i="54"/>
  <c r="BJ91" i="54" s="1"/>
  <c r="AV92" i="54"/>
  <c r="BJ92" i="54" s="1"/>
  <c r="AV93" i="54"/>
  <c r="BJ93" i="54" s="1"/>
  <c r="AV94" i="54"/>
  <c r="BJ94" i="54" s="1"/>
  <c r="AV95" i="54"/>
  <c r="BJ95" i="54" s="1"/>
  <c r="AV96" i="54"/>
  <c r="BJ96" i="54" s="1"/>
  <c r="AV97" i="54"/>
  <c r="BJ97" i="54" s="1"/>
  <c r="AV98" i="54"/>
  <c r="BJ98" i="54" s="1"/>
  <c r="AV99" i="54"/>
  <c r="BJ99" i="54" s="1"/>
  <c r="AV100" i="54"/>
  <c r="BJ100" i="54" s="1"/>
  <c r="AV101" i="54"/>
  <c r="BJ101" i="54" s="1"/>
  <c r="AV102" i="54"/>
  <c r="BJ102" i="54" s="1"/>
  <c r="AV103" i="54"/>
  <c r="BJ103" i="54" s="1"/>
  <c r="AV104" i="54"/>
  <c r="BJ104" i="54" s="1"/>
  <c r="AV105" i="54"/>
  <c r="BJ105" i="54" s="1"/>
  <c r="AV106" i="54"/>
  <c r="BJ106" i="54" s="1"/>
  <c r="AV107" i="54"/>
  <c r="BJ107" i="54" s="1"/>
  <c r="AV108" i="54"/>
  <c r="BJ108" i="54" s="1"/>
  <c r="AV109" i="54"/>
  <c r="BJ109" i="54" s="1"/>
  <c r="AV110" i="54"/>
  <c r="BJ110" i="54" s="1"/>
  <c r="AV111" i="54"/>
  <c r="BJ111" i="54" s="1"/>
  <c r="AV112" i="54"/>
  <c r="BJ112" i="54" s="1"/>
  <c r="AV113" i="54"/>
  <c r="BJ113" i="54" s="1"/>
  <c r="AW16" i="54" l="1"/>
  <c r="AX16" i="54"/>
  <c r="AY16" i="54"/>
  <c r="AW17" i="54"/>
  <c r="AX17" i="54"/>
  <c r="AY17" i="54"/>
  <c r="AW18" i="54"/>
  <c r="AX18" i="54"/>
  <c r="AY18" i="54"/>
  <c r="AW19" i="54"/>
  <c r="AX19" i="54"/>
  <c r="AY19" i="54"/>
  <c r="AW20" i="54"/>
  <c r="AX20" i="54"/>
  <c r="AY20" i="54"/>
  <c r="AW21" i="54"/>
  <c r="AX21" i="54"/>
  <c r="AY21" i="54"/>
  <c r="AW22" i="54"/>
  <c r="AX22" i="54"/>
  <c r="AY22" i="54"/>
  <c r="AW23" i="54"/>
  <c r="AX23" i="54"/>
  <c r="AY23" i="54"/>
  <c r="AW24" i="54"/>
  <c r="AX24" i="54"/>
  <c r="AY24" i="54"/>
  <c r="AW25" i="54"/>
  <c r="AX25" i="54"/>
  <c r="AY25" i="54"/>
  <c r="AW26" i="54"/>
  <c r="AX26" i="54"/>
  <c r="AY26" i="54"/>
  <c r="AW27" i="54"/>
  <c r="AX27" i="54"/>
  <c r="AY27" i="54"/>
  <c r="AW28" i="54"/>
  <c r="AX28" i="54"/>
  <c r="AY28" i="54"/>
  <c r="AW29" i="54"/>
  <c r="AX29" i="54"/>
  <c r="AY29" i="54"/>
  <c r="AW30" i="54"/>
  <c r="AX30" i="54"/>
  <c r="AY30" i="54"/>
  <c r="AW31" i="54"/>
  <c r="AX31" i="54"/>
  <c r="AY31" i="54"/>
  <c r="AW32" i="54"/>
  <c r="AX32" i="54"/>
  <c r="AY32" i="54"/>
  <c r="AW33" i="54"/>
  <c r="AX33" i="54"/>
  <c r="AY33" i="54"/>
  <c r="AW34" i="54"/>
  <c r="AX34" i="54"/>
  <c r="AY34" i="54"/>
  <c r="AW35" i="54"/>
  <c r="AX35" i="54"/>
  <c r="AY35" i="54"/>
  <c r="AW36" i="54"/>
  <c r="AX36" i="54"/>
  <c r="AY36" i="54"/>
  <c r="AW37" i="54"/>
  <c r="AX37" i="54"/>
  <c r="AY37" i="54"/>
  <c r="AW38" i="54"/>
  <c r="AX38" i="54"/>
  <c r="AY38" i="54"/>
  <c r="AW39" i="54"/>
  <c r="AX39" i="54"/>
  <c r="AY39" i="54"/>
  <c r="AW40" i="54"/>
  <c r="AX40" i="54"/>
  <c r="AY40" i="54"/>
  <c r="AW41" i="54"/>
  <c r="AX41" i="54"/>
  <c r="AY41" i="54"/>
  <c r="AW42" i="54"/>
  <c r="AX42" i="54"/>
  <c r="AY42" i="54"/>
  <c r="AW43" i="54"/>
  <c r="AX43" i="54"/>
  <c r="AY43" i="54"/>
  <c r="AW44" i="54"/>
  <c r="AX44" i="54"/>
  <c r="AY44" i="54"/>
  <c r="AW45" i="54"/>
  <c r="AX45" i="54"/>
  <c r="AY45" i="54"/>
  <c r="AW46" i="54"/>
  <c r="AX46" i="54"/>
  <c r="AY46" i="54"/>
  <c r="AW47" i="54"/>
  <c r="AX47" i="54"/>
  <c r="AY47" i="54"/>
  <c r="AW48" i="54"/>
  <c r="AX48" i="54"/>
  <c r="AY48" i="54"/>
  <c r="AW49" i="54"/>
  <c r="AX49" i="54"/>
  <c r="AY49" i="54"/>
  <c r="AW50" i="54"/>
  <c r="AX50" i="54"/>
  <c r="AY50" i="54"/>
  <c r="AW51" i="54"/>
  <c r="AX51" i="54"/>
  <c r="AY51" i="54"/>
  <c r="AW52" i="54"/>
  <c r="AX52" i="54"/>
  <c r="AY52" i="54"/>
  <c r="AW53" i="54"/>
  <c r="AX53" i="54"/>
  <c r="AY53" i="54"/>
  <c r="AW54" i="54"/>
  <c r="AX54" i="54"/>
  <c r="AY54" i="54"/>
  <c r="AW55" i="54"/>
  <c r="AX55" i="54"/>
  <c r="AY55" i="54"/>
  <c r="AW56" i="54"/>
  <c r="AX56" i="54"/>
  <c r="AY56" i="54"/>
  <c r="AW57" i="54"/>
  <c r="AX57" i="54"/>
  <c r="AY57" i="54"/>
  <c r="AW58" i="54"/>
  <c r="AX58" i="54"/>
  <c r="AY58" i="54"/>
  <c r="AW59" i="54"/>
  <c r="AX59" i="54"/>
  <c r="AY59" i="54"/>
  <c r="AW60" i="54"/>
  <c r="AX60" i="54"/>
  <c r="AY60" i="54"/>
  <c r="AW61" i="54"/>
  <c r="AX61" i="54"/>
  <c r="AY61" i="54"/>
  <c r="AW62" i="54"/>
  <c r="AX62" i="54"/>
  <c r="AY62" i="54"/>
  <c r="AW63" i="54"/>
  <c r="AX63" i="54"/>
  <c r="AY63" i="54"/>
  <c r="AW64" i="54"/>
  <c r="AX64" i="54"/>
  <c r="AY64" i="54"/>
  <c r="AW65" i="54"/>
  <c r="AX65" i="54"/>
  <c r="AY65" i="54"/>
  <c r="AW66" i="54"/>
  <c r="AX66" i="54"/>
  <c r="AY66" i="54"/>
  <c r="AW67" i="54"/>
  <c r="AX67" i="54"/>
  <c r="AY67" i="54"/>
  <c r="AW68" i="54"/>
  <c r="AX68" i="54"/>
  <c r="AY68" i="54"/>
  <c r="AW69" i="54"/>
  <c r="AX69" i="54"/>
  <c r="AY69" i="54"/>
  <c r="AW70" i="54"/>
  <c r="AX70" i="54"/>
  <c r="AY70" i="54"/>
  <c r="AW71" i="54"/>
  <c r="AX71" i="54"/>
  <c r="AY71" i="54"/>
  <c r="AW72" i="54"/>
  <c r="AX72" i="54"/>
  <c r="AY72" i="54"/>
  <c r="AW73" i="54"/>
  <c r="AX73" i="54"/>
  <c r="AY73" i="54"/>
  <c r="AW74" i="54"/>
  <c r="AX74" i="54"/>
  <c r="AY74" i="54"/>
  <c r="AW75" i="54"/>
  <c r="AX75" i="54"/>
  <c r="AY75" i="54"/>
  <c r="AW76" i="54"/>
  <c r="AX76" i="54"/>
  <c r="AY76" i="54"/>
  <c r="AW77" i="54"/>
  <c r="AX77" i="54"/>
  <c r="AY77" i="54"/>
  <c r="AW78" i="54"/>
  <c r="AX78" i="54"/>
  <c r="AY78" i="54"/>
  <c r="AW79" i="54"/>
  <c r="AX79" i="54"/>
  <c r="AY79" i="54"/>
  <c r="AW80" i="54"/>
  <c r="AX80" i="54"/>
  <c r="AY80" i="54"/>
  <c r="AW81" i="54"/>
  <c r="AX81" i="54"/>
  <c r="AY81" i="54"/>
  <c r="AW82" i="54"/>
  <c r="AX82" i="54"/>
  <c r="AY82" i="54"/>
  <c r="AW83" i="54"/>
  <c r="AX83" i="54"/>
  <c r="AY83" i="54"/>
  <c r="AW84" i="54"/>
  <c r="AX84" i="54"/>
  <c r="AY84" i="54"/>
  <c r="AW85" i="54"/>
  <c r="AX85" i="54"/>
  <c r="AY85" i="54"/>
  <c r="AW86" i="54"/>
  <c r="AX86" i="54"/>
  <c r="AY86" i="54"/>
  <c r="AW87" i="54"/>
  <c r="AX87" i="54"/>
  <c r="AY87" i="54"/>
  <c r="AW88" i="54"/>
  <c r="AX88" i="54"/>
  <c r="AY88" i="54"/>
  <c r="AW89" i="54"/>
  <c r="AX89" i="54"/>
  <c r="AY89" i="54"/>
  <c r="AW90" i="54"/>
  <c r="AX90" i="54"/>
  <c r="AY90" i="54"/>
  <c r="AW91" i="54"/>
  <c r="AX91" i="54"/>
  <c r="AY91" i="54"/>
  <c r="AW92" i="54"/>
  <c r="AX92" i="54"/>
  <c r="AY92" i="54"/>
  <c r="AW93" i="54"/>
  <c r="AX93" i="54"/>
  <c r="AY93" i="54"/>
  <c r="AW94" i="54"/>
  <c r="AX94" i="54"/>
  <c r="AY94" i="54"/>
  <c r="AW95" i="54"/>
  <c r="AX95" i="54"/>
  <c r="AY95" i="54"/>
  <c r="AW96" i="54"/>
  <c r="AX96" i="54"/>
  <c r="AY96" i="54"/>
  <c r="AW97" i="54"/>
  <c r="AX97" i="54"/>
  <c r="AY97" i="54"/>
  <c r="AW98" i="54"/>
  <c r="AX98" i="54"/>
  <c r="AY98" i="54"/>
  <c r="AW99" i="54"/>
  <c r="AX99" i="54"/>
  <c r="AY99" i="54"/>
  <c r="AW100" i="54"/>
  <c r="AX100" i="54"/>
  <c r="AY100" i="54"/>
  <c r="AW101" i="54"/>
  <c r="AX101" i="54"/>
  <c r="AY101" i="54"/>
  <c r="AW102" i="54"/>
  <c r="AX102" i="54"/>
  <c r="AY102" i="54"/>
  <c r="AW103" i="54"/>
  <c r="AX103" i="54"/>
  <c r="AY103" i="54"/>
  <c r="AW104" i="54"/>
  <c r="AX104" i="54"/>
  <c r="AY104" i="54"/>
  <c r="AW105" i="54"/>
  <c r="AX105" i="54"/>
  <c r="AY105" i="54"/>
  <c r="AW106" i="54"/>
  <c r="AX106" i="54"/>
  <c r="AY106" i="54"/>
  <c r="AW107" i="54"/>
  <c r="AX107" i="54"/>
  <c r="AY107" i="54"/>
  <c r="AW108" i="54"/>
  <c r="AX108" i="54"/>
  <c r="AY108" i="54"/>
  <c r="AW109" i="54"/>
  <c r="AX109" i="54"/>
  <c r="AY109" i="54"/>
  <c r="AW110" i="54"/>
  <c r="AX110" i="54"/>
  <c r="AY110" i="54"/>
  <c r="AW111" i="54"/>
  <c r="AX111" i="54"/>
  <c r="AY111" i="54"/>
  <c r="AW112" i="54"/>
  <c r="AX112" i="54"/>
  <c r="AY112" i="54"/>
  <c r="AW113" i="54"/>
  <c r="AX113" i="54"/>
  <c r="AY113" i="54"/>
  <c r="AY14" i="54"/>
  <c r="AX14" i="54"/>
  <c r="AW14" i="54"/>
  <c r="AV15" i="54"/>
  <c r="AZ113" i="54"/>
  <c r="AZ112" i="54"/>
  <c r="AZ111" i="54"/>
  <c r="AZ110" i="54"/>
  <c r="AZ109" i="54"/>
  <c r="AZ108" i="54"/>
  <c r="AZ107" i="54"/>
  <c r="AZ106" i="54"/>
  <c r="AZ105" i="54"/>
  <c r="AZ104" i="54"/>
  <c r="AZ103" i="54"/>
  <c r="AZ102" i="54"/>
  <c r="AZ101" i="54"/>
  <c r="AZ100" i="54"/>
  <c r="AZ99" i="54"/>
  <c r="AZ98" i="54"/>
  <c r="AZ97" i="54"/>
  <c r="AZ96" i="54"/>
  <c r="AZ95" i="54"/>
  <c r="AZ94" i="54"/>
  <c r="AZ93" i="54"/>
  <c r="AZ92" i="54"/>
  <c r="AZ90" i="54"/>
  <c r="AZ89" i="54"/>
  <c r="AZ88" i="54"/>
  <c r="AZ87" i="54"/>
  <c r="AZ86" i="54"/>
  <c r="AZ85" i="54"/>
  <c r="AZ84" i="54"/>
  <c r="AZ83" i="54"/>
  <c r="AZ82" i="54"/>
  <c r="BA82" i="54" s="1"/>
  <c r="BH82" i="54" s="1"/>
  <c r="AZ81" i="54"/>
  <c r="AZ79" i="54"/>
  <c r="AZ78" i="54"/>
  <c r="BA78" i="54" s="1"/>
  <c r="BH78" i="54" s="1"/>
  <c r="AZ77" i="54"/>
  <c r="AZ75" i="54"/>
  <c r="AZ74" i="54"/>
  <c r="BA74" i="54" s="1"/>
  <c r="BH74" i="54" s="1"/>
  <c r="AZ73" i="54"/>
  <c r="AZ71" i="54"/>
  <c r="AZ70" i="54"/>
  <c r="AZ33" i="54"/>
  <c r="AZ32" i="54"/>
  <c r="AZ31" i="54"/>
  <c r="AZ30" i="54"/>
  <c r="AZ29" i="54"/>
  <c r="AZ26" i="54"/>
  <c r="AZ25" i="54"/>
  <c r="AW15" i="54" l="1"/>
  <c r="AV7" i="54"/>
  <c r="AD4" i="54" s="1"/>
  <c r="AZ16" i="54"/>
  <c r="BA16" i="54" s="1"/>
  <c r="BH16" i="54" s="1"/>
  <c r="BJ16" i="54" s="1"/>
  <c r="AZ14" i="54"/>
  <c r="BA14" i="54" s="1"/>
  <c r="BH14" i="54" s="1"/>
  <c r="AX15" i="54"/>
  <c r="AY15" i="54"/>
  <c r="AZ76" i="54"/>
  <c r="BA76" i="54" s="1"/>
  <c r="BH76" i="54" s="1"/>
  <c r="AZ72" i="54"/>
  <c r="BA72" i="54" s="1"/>
  <c r="BH72" i="54" s="1"/>
  <c r="AZ80" i="54"/>
  <c r="BA80" i="54" s="1"/>
  <c r="BH80" i="54" s="1"/>
  <c r="BA71" i="54"/>
  <c r="BH71" i="54" s="1"/>
  <c r="BA73" i="54"/>
  <c r="BH73" i="54" s="1"/>
  <c r="BA75" i="54"/>
  <c r="BH75" i="54" s="1"/>
  <c r="BA77" i="54"/>
  <c r="BH77" i="54" s="1"/>
  <c r="BA79" i="54"/>
  <c r="BH79" i="54" s="1"/>
  <c r="BA81" i="54"/>
  <c r="BH81" i="54" s="1"/>
  <c r="AZ17" i="54"/>
  <c r="BA17" i="54" s="1"/>
  <c r="BH17" i="54" s="1"/>
  <c r="BJ17" i="54" s="1"/>
  <c r="AZ18" i="54"/>
  <c r="AZ19" i="54"/>
  <c r="AZ20" i="54"/>
  <c r="BA20" i="54" s="1"/>
  <c r="BH20" i="54" s="1"/>
  <c r="BJ20" i="54" s="1"/>
  <c r="AZ21" i="54"/>
  <c r="AZ22" i="54"/>
  <c r="AZ23" i="54"/>
  <c r="AZ24" i="54"/>
  <c r="BA24" i="54" s="1"/>
  <c r="BH24" i="54" s="1"/>
  <c r="BJ24" i="54" s="1"/>
  <c r="AZ27" i="54"/>
  <c r="AZ28" i="54"/>
  <c r="BA25" i="54"/>
  <c r="BH25" i="54" s="1"/>
  <c r="BA26" i="54"/>
  <c r="BH26" i="54" s="1"/>
  <c r="BA27" i="54"/>
  <c r="BH27" i="54" s="1"/>
  <c r="BA29" i="54"/>
  <c r="BH29" i="54" s="1"/>
  <c r="BA30" i="54"/>
  <c r="BH30" i="54" s="1"/>
  <c r="BA31" i="54"/>
  <c r="BH31" i="54" s="1"/>
  <c r="BA32" i="54"/>
  <c r="BH32" i="54" s="1"/>
  <c r="BA33" i="54"/>
  <c r="BH33" i="54" s="1"/>
  <c r="AZ34" i="54"/>
  <c r="AZ35" i="54"/>
  <c r="AZ36" i="54"/>
  <c r="AZ37" i="54"/>
  <c r="BA37" i="54" s="1"/>
  <c r="BH37" i="54" s="1"/>
  <c r="AZ38" i="54"/>
  <c r="AZ39" i="54"/>
  <c r="AZ40" i="54"/>
  <c r="AZ41" i="54"/>
  <c r="AZ42" i="54"/>
  <c r="AZ43" i="54"/>
  <c r="AZ44" i="54"/>
  <c r="AZ45" i="54"/>
  <c r="AZ46" i="54"/>
  <c r="AZ47" i="54"/>
  <c r="AZ48" i="54"/>
  <c r="AZ49" i="54"/>
  <c r="AZ50" i="54"/>
  <c r="AZ51" i="54"/>
  <c r="AZ52" i="54"/>
  <c r="AZ53" i="54"/>
  <c r="AZ54" i="54"/>
  <c r="AZ55" i="54"/>
  <c r="AZ56" i="54"/>
  <c r="AZ57" i="54"/>
  <c r="AZ58" i="54"/>
  <c r="AZ59" i="54"/>
  <c r="AZ60" i="54"/>
  <c r="AZ61" i="54"/>
  <c r="AZ62" i="54"/>
  <c r="AZ63" i="54"/>
  <c r="AZ64" i="54"/>
  <c r="AZ65" i="54"/>
  <c r="AZ66" i="54"/>
  <c r="AZ67" i="54"/>
  <c r="AZ68" i="54"/>
  <c r="AZ69" i="54"/>
  <c r="BA70" i="54"/>
  <c r="BH70" i="54" s="1"/>
  <c r="BA83" i="54"/>
  <c r="BH83" i="54" s="1"/>
  <c r="BA84" i="54"/>
  <c r="BH84" i="54" s="1"/>
  <c r="BA85" i="54"/>
  <c r="BH85" i="54" s="1"/>
  <c r="BA86" i="54"/>
  <c r="BH86" i="54" s="1"/>
  <c r="BA87" i="54"/>
  <c r="BH87" i="54" s="1"/>
  <c r="BA88" i="54"/>
  <c r="BH88" i="54" s="1"/>
  <c r="BA89" i="54"/>
  <c r="BH89" i="54" s="1"/>
  <c r="BA90" i="54"/>
  <c r="BH90" i="54" s="1"/>
  <c r="BA92" i="54"/>
  <c r="BH92" i="54" s="1"/>
  <c r="AZ91" i="54"/>
  <c r="BA93" i="54"/>
  <c r="BH93" i="54" s="1"/>
  <c r="BA94" i="54"/>
  <c r="BH94" i="54" s="1"/>
  <c r="BA95" i="54"/>
  <c r="BH95" i="54" s="1"/>
  <c r="BA96" i="54"/>
  <c r="BH96" i="54" s="1"/>
  <c r="BA97" i="54"/>
  <c r="BH97" i="54" s="1"/>
  <c r="BA98" i="54"/>
  <c r="BH98" i="54" s="1"/>
  <c r="BA99" i="54"/>
  <c r="BH99" i="54" s="1"/>
  <c r="BA100" i="54"/>
  <c r="BH100" i="54" s="1"/>
  <c r="BA101" i="54"/>
  <c r="BH101" i="54" s="1"/>
  <c r="BA102" i="54"/>
  <c r="BH102" i="54" s="1"/>
  <c r="BA103" i="54"/>
  <c r="BH103" i="54" s="1"/>
  <c r="BA104" i="54"/>
  <c r="BH104" i="54" s="1"/>
  <c r="BA105" i="54"/>
  <c r="BH105" i="54" s="1"/>
  <c r="BA106" i="54"/>
  <c r="BH106" i="54" s="1"/>
  <c r="BA107" i="54"/>
  <c r="BH107" i="54" s="1"/>
  <c r="BA108" i="54"/>
  <c r="BH108" i="54" s="1"/>
  <c r="BA109" i="54"/>
  <c r="BH109" i="54" s="1"/>
  <c r="BA110" i="54"/>
  <c r="BH110" i="54" s="1"/>
  <c r="BA111" i="54"/>
  <c r="BH111" i="54" s="1"/>
  <c r="BA112" i="54"/>
  <c r="BA113" i="54"/>
  <c r="AZ15" i="54" l="1"/>
  <c r="BA15" i="54" s="1"/>
  <c r="BH15" i="54" s="1"/>
  <c r="BJ15" i="54" s="1"/>
  <c r="BA64" i="54"/>
  <c r="BH64" i="54" s="1"/>
  <c r="BA28" i="54"/>
  <c r="BH28" i="54" s="1"/>
  <c r="BA53" i="54"/>
  <c r="BH53" i="54" s="1"/>
  <c r="BA21" i="54"/>
  <c r="BH21" i="54" s="1"/>
  <c r="BJ21" i="54" s="1"/>
  <c r="BA68" i="54"/>
  <c r="BH68" i="54" s="1"/>
  <c r="BA60" i="54"/>
  <c r="BH60" i="54" s="1"/>
  <c r="BA45" i="54"/>
  <c r="BH45" i="54" s="1"/>
  <c r="BA66" i="54"/>
  <c r="BH66" i="54" s="1"/>
  <c r="BA62" i="54"/>
  <c r="BH62" i="54" s="1"/>
  <c r="BA58" i="54"/>
  <c r="BH58" i="54" s="1"/>
  <c r="BA49" i="54"/>
  <c r="BH49" i="54" s="1"/>
  <c r="BA41" i="54"/>
  <c r="BH41" i="54" s="1"/>
  <c r="BA23" i="54"/>
  <c r="BH23" i="54" s="1"/>
  <c r="BJ23" i="54" s="1"/>
  <c r="BA22" i="54"/>
  <c r="BH22" i="54" s="1"/>
  <c r="BJ22" i="54" s="1"/>
  <c r="BA19" i="54"/>
  <c r="BH19" i="54" s="1"/>
  <c r="BJ19" i="54" s="1"/>
  <c r="BA18" i="54"/>
  <c r="BH18" i="54" s="1"/>
  <c r="BJ18" i="54" s="1"/>
  <c r="BA69" i="54"/>
  <c r="BH69" i="54" s="1"/>
  <c r="BA67" i="54"/>
  <c r="BH67" i="54" s="1"/>
  <c r="BA65" i="54"/>
  <c r="BH65" i="54" s="1"/>
  <c r="BA63" i="54"/>
  <c r="BH63" i="54" s="1"/>
  <c r="BA61" i="54"/>
  <c r="BH61" i="54" s="1"/>
  <c r="BA59" i="54"/>
  <c r="BH59" i="54" s="1"/>
  <c r="BA57" i="54"/>
  <c r="BH57" i="54" s="1"/>
  <c r="BA55" i="54"/>
  <c r="BH55" i="54" s="1"/>
  <c r="BA51" i="54"/>
  <c r="BH51" i="54" s="1"/>
  <c r="BA47" i="54"/>
  <c r="BH47" i="54" s="1"/>
  <c r="BA43" i="54"/>
  <c r="BH43" i="54" s="1"/>
  <c r="BA39" i="54"/>
  <c r="BH39" i="54" s="1"/>
  <c r="BA35" i="54"/>
  <c r="BH35" i="54" s="1"/>
  <c r="BA34" i="54"/>
  <c r="BH34" i="54" s="1"/>
  <c r="BA91" i="54"/>
  <c r="BH91" i="54" s="1"/>
  <c r="BA56" i="54"/>
  <c r="BH56" i="54" s="1"/>
  <c r="BA54" i="54"/>
  <c r="BH54" i="54" s="1"/>
  <c r="BA52" i="54"/>
  <c r="BH52" i="54" s="1"/>
  <c r="BA50" i="54"/>
  <c r="BH50" i="54" s="1"/>
  <c r="BA48" i="54"/>
  <c r="BH48" i="54" s="1"/>
  <c r="BA46" i="54"/>
  <c r="BH46" i="54" s="1"/>
  <c r="BA44" i="54"/>
  <c r="BH44" i="54" s="1"/>
  <c r="BA42" i="54"/>
  <c r="BH42" i="54" s="1"/>
  <c r="BA40" i="54"/>
  <c r="BH40" i="54" s="1"/>
  <c r="BA38" i="54"/>
  <c r="BH38" i="54" s="1"/>
  <c r="BA36" i="54"/>
  <c r="BH36" i="54" s="1"/>
  <c r="AT19" i="51"/>
  <c r="AZ19" i="51" s="1"/>
  <c r="AT20" i="51"/>
  <c r="AZ20" i="51" s="1"/>
  <c r="AT21" i="51"/>
  <c r="AZ21" i="51" s="1"/>
  <c r="AT22" i="51"/>
  <c r="AZ22" i="51" s="1"/>
  <c r="AT23" i="51"/>
  <c r="AZ23" i="51" s="1"/>
  <c r="AT24" i="51"/>
  <c r="AZ24" i="51" s="1"/>
  <c r="AT25" i="51"/>
  <c r="AZ25" i="51" s="1"/>
  <c r="AT26" i="51"/>
  <c r="AZ26" i="51" s="1"/>
  <c r="AT27" i="51"/>
  <c r="AZ27" i="51" s="1"/>
  <c r="AT28" i="51"/>
  <c r="AZ28" i="51" s="1"/>
  <c r="AT29" i="51"/>
  <c r="AZ29" i="51" s="1"/>
  <c r="AT30" i="51"/>
  <c r="AZ30" i="51" s="1"/>
  <c r="AT31" i="51"/>
  <c r="AZ31" i="51" s="1"/>
  <c r="AT32" i="51"/>
  <c r="AZ32" i="51" s="1"/>
  <c r="AT33" i="51"/>
  <c r="AZ33" i="51" s="1"/>
  <c r="AT34" i="51"/>
  <c r="AZ34" i="51" s="1"/>
  <c r="AT35" i="51"/>
  <c r="AZ35" i="51" s="1"/>
  <c r="AT36" i="51"/>
  <c r="AZ36" i="51" s="1"/>
  <c r="AT37" i="51"/>
  <c r="AZ37" i="51" s="1"/>
  <c r="AT38" i="51"/>
  <c r="AZ38" i="51" s="1"/>
  <c r="AT39" i="51"/>
  <c r="AZ39" i="51" s="1"/>
  <c r="AT40" i="51"/>
  <c r="AZ40" i="51" s="1"/>
  <c r="AT41" i="51"/>
  <c r="AZ41" i="51" s="1"/>
  <c r="AT42" i="51"/>
  <c r="AZ42" i="51" s="1"/>
  <c r="AT43" i="51"/>
  <c r="AZ43" i="51" s="1"/>
  <c r="AT44" i="51"/>
  <c r="AZ44" i="51" s="1"/>
  <c r="AT45" i="51"/>
  <c r="AZ45" i="51" s="1"/>
  <c r="AT46" i="51"/>
  <c r="AZ46" i="51" s="1"/>
  <c r="AT47" i="51"/>
  <c r="AZ47" i="51" s="1"/>
  <c r="AT48" i="51"/>
  <c r="AZ48" i="51" s="1"/>
  <c r="AT49" i="51"/>
  <c r="AZ49" i="51" s="1"/>
  <c r="AT50" i="51"/>
  <c r="AZ50" i="51" s="1"/>
  <c r="AT51" i="51"/>
  <c r="AZ51" i="51" s="1"/>
  <c r="AT52" i="51"/>
  <c r="AZ52" i="51" s="1"/>
  <c r="AT53" i="51"/>
  <c r="AZ53" i="51" s="1"/>
  <c r="AT54" i="51"/>
  <c r="AZ54" i="51" s="1"/>
  <c r="AT55" i="51"/>
  <c r="AZ55" i="51" s="1"/>
  <c r="AT56" i="51"/>
  <c r="AZ56" i="51" s="1"/>
  <c r="AT57" i="51"/>
  <c r="AZ57" i="51" s="1"/>
  <c r="AT58" i="51"/>
  <c r="AZ58" i="51" s="1"/>
  <c r="AT59" i="51"/>
  <c r="AZ59" i="51" s="1"/>
  <c r="AT60" i="51"/>
  <c r="AZ60" i="51" s="1"/>
  <c r="AT61" i="51"/>
  <c r="AZ61" i="51" s="1"/>
  <c r="AT62" i="51"/>
  <c r="AZ62" i="51" s="1"/>
  <c r="AT63" i="51"/>
  <c r="AZ63" i="51" s="1"/>
  <c r="AT64" i="51"/>
  <c r="AZ64" i="51" s="1"/>
  <c r="AT65" i="51"/>
  <c r="AZ65" i="51" s="1"/>
  <c r="AT66" i="51"/>
  <c r="AZ66" i="51" s="1"/>
  <c r="AT67" i="51"/>
  <c r="AZ67" i="51" s="1"/>
  <c r="AT68" i="51"/>
  <c r="AZ68" i="51" s="1"/>
  <c r="AT69" i="51"/>
  <c r="AZ69" i="51" s="1"/>
  <c r="AT70" i="51"/>
  <c r="AZ70" i="51" s="1"/>
  <c r="AT71" i="51"/>
  <c r="AZ71" i="51" s="1"/>
  <c r="AT72" i="51"/>
  <c r="AZ72" i="51" s="1"/>
  <c r="AT73" i="51"/>
  <c r="AZ73" i="51" s="1"/>
  <c r="AT74" i="51"/>
  <c r="AZ74" i="51" s="1"/>
  <c r="AT75" i="51"/>
  <c r="AZ75" i="51" s="1"/>
  <c r="AT76" i="51"/>
  <c r="AZ76" i="51" s="1"/>
  <c r="AT77" i="51"/>
  <c r="AZ77" i="51" s="1"/>
  <c r="AT78" i="51"/>
  <c r="AZ78" i="51" s="1"/>
  <c r="AT79" i="51"/>
  <c r="AZ79" i="51" s="1"/>
  <c r="AT80" i="51"/>
  <c r="AZ80" i="51" s="1"/>
  <c r="AT81" i="51"/>
  <c r="AZ81" i="51" s="1"/>
  <c r="AT82" i="51"/>
  <c r="AZ82" i="51" s="1"/>
  <c r="AT83" i="51"/>
  <c r="AZ83" i="51" s="1"/>
  <c r="AT84" i="51"/>
  <c r="AZ84" i="51" s="1"/>
  <c r="AT85" i="51"/>
  <c r="AZ85" i="51" s="1"/>
  <c r="AT86" i="51"/>
  <c r="AZ86" i="51" s="1"/>
  <c r="AT87" i="51"/>
  <c r="AZ87" i="51" s="1"/>
  <c r="AT88" i="51"/>
  <c r="AZ88" i="51" s="1"/>
  <c r="AT89" i="51"/>
  <c r="AZ89" i="51" s="1"/>
  <c r="AT90" i="51"/>
  <c r="AZ90" i="51" s="1"/>
  <c r="AT91" i="51"/>
  <c r="AZ91" i="51" s="1"/>
  <c r="AT92" i="51"/>
  <c r="AZ92" i="51" s="1"/>
  <c r="AT93" i="51"/>
  <c r="AZ93" i="51" s="1"/>
  <c r="AT94" i="51"/>
  <c r="AZ94" i="51" s="1"/>
  <c r="AT95" i="51"/>
  <c r="AZ95" i="51" s="1"/>
  <c r="AT96" i="51"/>
  <c r="AZ96" i="51" s="1"/>
  <c r="AT97" i="51"/>
  <c r="AZ97" i="51" s="1"/>
  <c r="AT98" i="51"/>
  <c r="AZ98" i="51" s="1"/>
  <c r="AT99" i="51"/>
  <c r="AZ99" i="51" s="1"/>
  <c r="AT100" i="51"/>
  <c r="AZ100" i="51" s="1"/>
  <c r="AT101" i="51"/>
  <c r="AZ101" i="51" s="1"/>
  <c r="AT102" i="51"/>
  <c r="AZ102" i="51" s="1"/>
  <c r="AT103" i="51"/>
  <c r="AZ103" i="51" s="1"/>
  <c r="AT104" i="51"/>
  <c r="AZ104" i="51" s="1"/>
  <c r="AT105" i="51"/>
  <c r="AZ105" i="51" s="1"/>
  <c r="AT106" i="51"/>
  <c r="AZ106" i="51" s="1"/>
  <c r="AT107" i="51"/>
  <c r="AZ107" i="51" s="1"/>
  <c r="AT108" i="51"/>
  <c r="AZ108" i="51" s="1"/>
  <c r="AT109" i="51"/>
  <c r="AZ109" i="51" s="1"/>
  <c r="AT110" i="51"/>
  <c r="AZ110" i="51" s="1"/>
  <c r="AT111" i="51"/>
  <c r="AZ111" i="51" s="1"/>
  <c r="AT112" i="51"/>
  <c r="AZ112" i="51" s="1"/>
  <c r="AT113" i="51"/>
  <c r="AZ113" i="51" s="1"/>
  <c r="AT14" i="51"/>
  <c r="AT15" i="51"/>
  <c r="AT16" i="51"/>
  <c r="AT17" i="51"/>
  <c r="AT18" i="51"/>
  <c r="AT15" i="52"/>
  <c r="AV14" i="45"/>
  <c r="AV15" i="45"/>
  <c r="AV16" i="45"/>
  <c r="AV17" i="45"/>
  <c r="AV18" i="45"/>
  <c r="AV19" i="45"/>
  <c r="AV20" i="45"/>
  <c r="AV21" i="45"/>
  <c r="AV22" i="45"/>
  <c r="AV23" i="45"/>
  <c r="AV24" i="45"/>
  <c r="AV25" i="45"/>
  <c r="AV26" i="45"/>
  <c r="AV27" i="45"/>
  <c r="AV28" i="45"/>
  <c r="AV29" i="45"/>
  <c r="AV30" i="45"/>
  <c r="AV31" i="45"/>
  <c r="AV32" i="45"/>
  <c r="AV33" i="45"/>
  <c r="AV34" i="45"/>
  <c r="AV35" i="45"/>
  <c r="AV36" i="45"/>
  <c r="AV37" i="45"/>
  <c r="AV38" i="45"/>
  <c r="AV39" i="45"/>
  <c r="AV40" i="45"/>
  <c r="AV41" i="45"/>
  <c r="AV42" i="45"/>
  <c r="AV43" i="45"/>
  <c r="AV44" i="45"/>
  <c r="AV45" i="45"/>
  <c r="AV46" i="45"/>
  <c r="AV47" i="45"/>
  <c r="AV48" i="45"/>
  <c r="AV49" i="45"/>
  <c r="AV50" i="45"/>
  <c r="AV51" i="45"/>
  <c r="AV52" i="45"/>
  <c r="AV53" i="45"/>
  <c r="AV54" i="45"/>
  <c r="AV55" i="45"/>
  <c r="AV56" i="45"/>
  <c r="AV57" i="45"/>
  <c r="AV58" i="45"/>
  <c r="AV59" i="45"/>
  <c r="AV60" i="45"/>
  <c r="AV61" i="45"/>
  <c r="AV62" i="45"/>
  <c r="AV63" i="45"/>
  <c r="AV64" i="45"/>
  <c r="AV65" i="45"/>
  <c r="AV66" i="45"/>
  <c r="AV67" i="45"/>
  <c r="AV68" i="45"/>
  <c r="AV69" i="45"/>
  <c r="AV70" i="45"/>
  <c r="AV71" i="45"/>
  <c r="AV72" i="45"/>
  <c r="AV73" i="45"/>
  <c r="AV74" i="45"/>
  <c r="AV75" i="45"/>
  <c r="AV76" i="45"/>
  <c r="AV77" i="45"/>
  <c r="AV78" i="45"/>
  <c r="AV79" i="45"/>
  <c r="AV80" i="45"/>
  <c r="AV81" i="45"/>
  <c r="AV82" i="45"/>
  <c r="AV83" i="45"/>
  <c r="AV84" i="45"/>
  <c r="AV85" i="45"/>
  <c r="AV86" i="45"/>
  <c r="AV87" i="45"/>
  <c r="AV88" i="45"/>
  <c r="AV89" i="45"/>
  <c r="AV90" i="45"/>
  <c r="AV91" i="45"/>
  <c r="AV92" i="45"/>
  <c r="AV93" i="45"/>
  <c r="AV94" i="45"/>
  <c r="AV95" i="45"/>
  <c r="AV96" i="45"/>
  <c r="AV97" i="45"/>
  <c r="AV98" i="45"/>
  <c r="AV99" i="45"/>
  <c r="AV100" i="45"/>
  <c r="AV101" i="45"/>
  <c r="AV102" i="45"/>
  <c r="AV103" i="45"/>
  <c r="AV104" i="45"/>
  <c r="AV105" i="45"/>
  <c r="AV106" i="45"/>
  <c r="AV107" i="45"/>
  <c r="AV108" i="45"/>
  <c r="AV109" i="45"/>
  <c r="AV110" i="45"/>
  <c r="AV111" i="45"/>
  <c r="AV13" i="45"/>
  <c r="AV17" i="53"/>
  <c r="AV18" i="53"/>
  <c r="AV19" i="53"/>
  <c r="AV20" i="53"/>
  <c r="AV21" i="53"/>
  <c r="AV22" i="53"/>
  <c r="AV23" i="53"/>
  <c r="AV24" i="53"/>
  <c r="AV25" i="53"/>
  <c r="AV26" i="53"/>
  <c r="AV27" i="53"/>
  <c r="AV28" i="53"/>
  <c r="AV29" i="53"/>
  <c r="AV30" i="53"/>
  <c r="AV31" i="53"/>
  <c r="AV32" i="53"/>
  <c r="AV33" i="53"/>
  <c r="AV34" i="53"/>
  <c r="AV35" i="53"/>
  <c r="AV36" i="53"/>
  <c r="AV37" i="53"/>
  <c r="AV38" i="53"/>
  <c r="AV39" i="53"/>
  <c r="AV40" i="53"/>
  <c r="AV41" i="53"/>
  <c r="AV42" i="53"/>
  <c r="AV43" i="53"/>
  <c r="AV44" i="53"/>
  <c r="AV45" i="53"/>
  <c r="AV46" i="53"/>
  <c r="AV47" i="53"/>
  <c r="AV48" i="53"/>
  <c r="AV49" i="53"/>
  <c r="AV50" i="53"/>
  <c r="AV51" i="53"/>
  <c r="AV52" i="53"/>
  <c r="AV53" i="53"/>
  <c r="AV54" i="53"/>
  <c r="AV55" i="53"/>
  <c r="AV56" i="53"/>
  <c r="AV57" i="53"/>
  <c r="AV58" i="53"/>
  <c r="AV59" i="53"/>
  <c r="AV60" i="53"/>
  <c r="AV61" i="53"/>
  <c r="AV62" i="53"/>
  <c r="AV63" i="53"/>
  <c r="AV64" i="53"/>
  <c r="AV65" i="53"/>
  <c r="AV66" i="53"/>
  <c r="AV67" i="53"/>
  <c r="AV68" i="53"/>
  <c r="AV69" i="53"/>
  <c r="AV70" i="53"/>
  <c r="AV71" i="53"/>
  <c r="AV72" i="53"/>
  <c r="AV73" i="53"/>
  <c r="AV74" i="53"/>
  <c r="AV75" i="53"/>
  <c r="AV76" i="53"/>
  <c r="AV77" i="53"/>
  <c r="AV78" i="53"/>
  <c r="AV79" i="53"/>
  <c r="AV80" i="53"/>
  <c r="AV81" i="53"/>
  <c r="AV82" i="53"/>
  <c r="AV83" i="53"/>
  <c r="AV84" i="53"/>
  <c r="AV85" i="53"/>
  <c r="AV86" i="53"/>
  <c r="AV87" i="53"/>
  <c r="AV88" i="53"/>
  <c r="AV89" i="53"/>
  <c r="AV90" i="53"/>
  <c r="AV91" i="53"/>
  <c r="AV92" i="53"/>
  <c r="AV93" i="53"/>
  <c r="AV94" i="53"/>
  <c r="AV95" i="53"/>
  <c r="AV96" i="53"/>
  <c r="AV97" i="53"/>
  <c r="AV98" i="53"/>
  <c r="AV99" i="53"/>
  <c r="AV100" i="53"/>
  <c r="AV101" i="53"/>
  <c r="AV102" i="53"/>
  <c r="AV103" i="53"/>
  <c r="AV104" i="53"/>
  <c r="AV105" i="53"/>
  <c r="AV106" i="53"/>
  <c r="AV107" i="53"/>
  <c r="AV108" i="53"/>
  <c r="AV109" i="53"/>
  <c r="AV110" i="53"/>
  <c r="AV111" i="53"/>
  <c r="AV112" i="53"/>
  <c r="AV113" i="53"/>
  <c r="AV114" i="53"/>
  <c r="AV16" i="53"/>
  <c r="AY14" i="53"/>
  <c r="AX14" i="53"/>
  <c r="AW14" i="53"/>
  <c r="AZ14" i="53" l="1"/>
  <c r="BK16" i="53"/>
  <c r="AX24" i="53"/>
  <c r="AX26" i="53"/>
  <c r="AX28" i="53"/>
  <c r="AX30" i="53"/>
  <c r="AX32" i="53"/>
  <c r="AX34" i="53"/>
  <c r="AX36" i="53"/>
  <c r="AX38" i="53"/>
  <c r="AX40" i="53"/>
  <c r="AX42" i="53"/>
  <c r="AX44" i="53"/>
  <c r="AX46" i="53"/>
  <c r="AX48" i="53"/>
  <c r="AX50" i="53"/>
  <c r="AX52" i="53"/>
  <c r="AX54" i="53"/>
  <c r="AX56" i="53"/>
  <c r="AX58" i="53"/>
  <c r="AX60" i="53"/>
  <c r="AX62" i="53"/>
  <c r="AX64" i="53"/>
  <c r="AX66" i="53"/>
  <c r="AX68" i="53"/>
  <c r="AX70" i="53"/>
  <c r="AX72" i="53"/>
  <c r="AX74" i="53"/>
  <c r="AX76" i="53"/>
  <c r="AX78" i="53"/>
  <c r="AX80" i="53"/>
  <c r="AX82" i="53"/>
  <c r="AX84" i="53"/>
  <c r="AX86" i="53"/>
  <c r="AX88" i="53"/>
  <c r="AX90" i="53"/>
  <c r="AX92" i="53"/>
  <c r="AX94" i="53"/>
  <c r="AX96" i="53"/>
  <c r="AX98" i="53"/>
  <c r="AX100" i="53"/>
  <c r="AX102" i="53"/>
  <c r="AX104" i="53"/>
  <c r="AX106" i="53"/>
  <c r="AX108" i="53"/>
  <c r="AX110" i="53"/>
  <c r="AX112" i="53"/>
  <c r="AX114" i="53"/>
  <c r="BI19" i="53"/>
  <c r="BI20" i="53"/>
  <c r="BI21" i="53"/>
  <c r="BI22" i="53"/>
  <c r="BI23" i="53"/>
  <c r="BI24" i="53"/>
  <c r="BI25" i="53"/>
  <c r="BI26" i="53"/>
  <c r="BI27" i="53"/>
  <c r="BI28" i="53"/>
  <c r="BI29" i="53"/>
  <c r="BI30" i="53"/>
  <c r="BI31" i="53"/>
  <c r="BI32" i="53"/>
  <c r="BI33" i="53"/>
  <c r="BI34" i="53"/>
  <c r="BI35" i="53"/>
  <c r="BI36" i="53"/>
  <c r="BI37" i="53"/>
  <c r="BI38" i="53"/>
  <c r="BI39" i="53"/>
  <c r="BI40" i="53"/>
  <c r="BI41" i="53"/>
  <c r="BI42" i="53"/>
  <c r="BI43" i="53"/>
  <c r="BI44" i="53"/>
  <c r="BI45" i="53"/>
  <c r="BI46" i="53"/>
  <c r="BI47" i="53"/>
  <c r="BI48" i="53"/>
  <c r="BI49" i="53"/>
  <c r="BI50" i="53"/>
  <c r="BI51" i="53"/>
  <c r="BI52" i="53"/>
  <c r="BI53" i="53"/>
  <c r="BI54" i="53"/>
  <c r="BI55" i="53"/>
  <c r="BI56" i="53"/>
  <c r="BI57" i="53"/>
  <c r="BI58" i="53"/>
  <c r="BI59" i="53"/>
  <c r="BI60" i="53"/>
  <c r="BI61" i="53"/>
  <c r="BI62" i="53"/>
  <c r="BI63" i="53"/>
  <c r="BI64" i="53"/>
  <c r="BI65" i="53"/>
  <c r="BI66" i="53"/>
  <c r="BI67" i="53"/>
  <c r="BI68" i="53"/>
  <c r="BI69" i="53"/>
  <c r="BI70" i="53"/>
  <c r="BI71" i="53"/>
  <c r="BI72" i="53"/>
  <c r="BI73" i="53"/>
  <c r="BI74" i="53"/>
  <c r="BI75" i="53"/>
  <c r="BI76" i="53"/>
  <c r="BI77" i="53"/>
  <c r="BI78" i="53"/>
  <c r="BI79" i="53"/>
  <c r="BI80" i="53"/>
  <c r="BI81" i="53"/>
  <c r="BI82" i="53"/>
  <c r="BI83" i="53"/>
  <c r="BI84" i="53"/>
  <c r="BI85" i="53"/>
  <c r="BI86" i="53"/>
  <c r="BI87" i="53"/>
  <c r="BI88" i="53"/>
  <c r="BI89" i="53"/>
  <c r="BI90" i="53"/>
  <c r="BI91" i="53"/>
  <c r="BI92" i="53"/>
  <c r="BI93" i="53"/>
  <c r="BI94" i="53"/>
  <c r="BI95" i="53"/>
  <c r="BI96" i="53"/>
  <c r="BI97" i="53"/>
  <c r="BI98" i="53"/>
  <c r="BI99" i="53"/>
  <c r="BI100" i="53"/>
  <c r="BI101" i="53"/>
  <c r="BI102" i="53"/>
  <c r="BI103" i="53"/>
  <c r="BI104" i="53"/>
  <c r="BI105" i="53"/>
  <c r="BI106" i="53"/>
  <c r="BI107" i="53"/>
  <c r="BI108" i="53"/>
  <c r="BI109" i="53"/>
  <c r="BI110" i="53"/>
  <c r="BI111" i="53"/>
  <c r="BI112" i="53"/>
  <c r="BI113" i="53"/>
  <c r="BI114" i="53"/>
  <c r="AY15" i="53"/>
  <c r="AX15" i="53"/>
  <c r="AW15" i="53"/>
  <c r="BI17" i="53" l="1"/>
  <c r="BK17" i="53"/>
  <c r="BI18" i="53"/>
  <c r="BK18" i="53"/>
  <c r="AD8" i="53" s="1"/>
  <c r="BI16" i="53"/>
  <c r="AZ15" i="53"/>
  <c r="AV7" i="53"/>
  <c r="AD4" i="53" s="1"/>
  <c r="BA15" i="53"/>
  <c r="A15" i="53" s="1"/>
  <c r="AX22" i="53"/>
  <c r="AW113" i="53"/>
  <c r="AY113" i="53"/>
  <c r="AX113" i="53"/>
  <c r="AW111" i="53"/>
  <c r="AY111" i="53"/>
  <c r="AX111" i="53"/>
  <c r="AW109" i="53"/>
  <c r="AY109" i="53"/>
  <c r="AX109" i="53"/>
  <c r="AW107" i="53"/>
  <c r="AY107" i="53"/>
  <c r="AX107" i="53"/>
  <c r="AW105" i="53"/>
  <c r="AW103" i="53"/>
  <c r="AW101" i="53"/>
  <c r="AW99" i="53"/>
  <c r="AW97" i="53"/>
  <c r="AW95" i="53"/>
  <c r="AW93" i="53"/>
  <c r="AW91" i="53"/>
  <c r="AW89" i="53"/>
  <c r="AW87" i="53"/>
  <c r="AW85" i="53"/>
  <c r="AW83" i="53"/>
  <c r="AW81" i="53"/>
  <c r="AW79" i="53"/>
  <c r="AW77" i="53"/>
  <c r="AW75" i="53"/>
  <c r="AW73" i="53"/>
  <c r="AW71" i="53"/>
  <c r="AW69" i="53"/>
  <c r="AW67" i="53"/>
  <c r="AW65" i="53"/>
  <c r="AW63" i="53"/>
  <c r="AW61" i="53"/>
  <c r="AW59" i="53"/>
  <c r="AW57" i="53"/>
  <c r="AW55" i="53"/>
  <c r="AW53" i="53"/>
  <c r="AW51" i="53"/>
  <c r="AW49" i="53"/>
  <c r="AW47" i="53"/>
  <c r="AW45" i="53"/>
  <c r="AW43" i="53"/>
  <c r="AW41" i="53"/>
  <c r="AW39" i="53"/>
  <c r="AW37" i="53"/>
  <c r="AW35" i="53"/>
  <c r="AW33" i="53"/>
  <c r="AW31" i="53"/>
  <c r="AW29" i="53"/>
  <c r="AW27" i="53"/>
  <c r="AW25" i="53"/>
  <c r="AW23" i="53"/>
  <c r="AW21" i="53"/>
  <c r="AW19" i="53"/>
  <c r="AW17" i="53"/>
  <c r="AX105" i="53"/>
  <c r="AX103" i="53"/>
  <c r="AX101" i="53"/>
  <c r="AX99" i="53"/>
  <c r="AX97" i="53"/>
  <c r="AX95" i="53"/>
  <c r="AX93" i="53"/>
  <c r="AX91" i="53"/>
  <c r="AX89" i="53"/>
  <c r="AX87" i="53"/>
  <c r="AX85" i="53"/>
  <c r="AX83" i="53"/>
  <c r="AX81" i="53"/>
  <c r="AX79" i="53"/>
  <c r="AX77" i="53"/>
  <c r="AX75" i="53"/>
  <c r="AX73" i="53"/>
  <c r="AX71" i="53"/>
  <c r="AX69" i="53"/>
  <c r="AX67" i="53"/>
  <c r="AX65" i="53"/>
  <c r="AX63" i="53"/>
  <c r="AX61" i="53"/>
  <c r="AX59" i="53"/>
  <c r="AX57" i="53"/>
  <c r="AX55" i="53"/>
  <c r="AX53" i="53"/>
  <c r="AX51" i="53"/>
  <c r="AX49" i="53"/>
  <c r="AX47" i="53"/>
  <c r="AX45" i="53"/>
  <c r="AX43" i="53"/>
  <c r="AX41" i="53"/>
  <c r="AX39" i="53"/>
  <c r="AX37" i="53"/>
  <c r="AX35" i="53"/>
  <c r="AX33" i="53"/>
  <c r="AX31" i="53"/>
  <c r="AX29" i="53"/>
  <c r="AX27" i="53"/>
  <c r="AX25" i="53"/>
  <c r="AX21" i="53"/>
  <c r="AW114" i="53"/>
  <c r="AW112" i="53"/>
  <c r="AW110" i="53"/>
  <c r="AW108" i="53"/>
  <c r="AW106" i="53"/>
  <c r="AW104" i="53"/>
  <c r="AW102" i="53"/>
  <c r="AW100" i="53"/>
  <c r="AW98" i="53"/>
  <c r="AW96" i="53"/>
  <c r="AW94" i="53"/>
  <c r="AW92" i="53"/>
  <c r="AW90" i="53"/>
  <c r="AW88" i="53"/>
  <c r="AW86" i="53"/>
  <c r="AW84" i="53"/>
  <c r="AW82" i="53"/>
  <c r="AW80" i="53"/>
  <c r="AW78" i="53"/>
  <c r="AW76" i="53"/>
  <c r="AW74" i="53"/>
  <c r="AW72" i="53"/>
  <c r="AW70" i="53"/>
  <c r="AW68" i="53"/>
  <c r="AW66" i="53"/>
  <c r="AW64" i="53"/>
  <c r="AW62" i="53"/>
  <c r="AW60" i="53"/>
  <c r="AW58" i="53"/>
  <c r="AW56" i="53"/>
  <c r="AW54" i="53"/>
  <c r="AW52" i="53"/>
  <c r="AW50" i="53"/>
  <c r="AW48" i="53"/>
  <c r="AW46" i="53"/>
  <c r="AW44" i="53"/>
  <c r="AW42" i="53"/>
  <c r="AW40" i="53"/>
  <c r="AW38" i="53"/>
  <c r="AW36" i="53"/>
  <c r="AW34" i="53"/>
  <c r="AW32" i="53"/>
  <c r="AW30" i="53"/>
  <c r="AW28" i="53"/>
  <c r="AW26" i="53"/>
  <c r="AW24" i="53"/>
  <c r="AW22" i="53"/>
  <c r="AW20" i="53"/>
  <c r="AY114" i="53"/>
  <c r="AY112" i="53"/>
  <c r="AY110" i="53"/>
  <c r="AY108" i="53"/>
  <c r="AY106" i="53"/>
  <c r="AY105" i="53"/>
  <c r="AY104" i="53"/>
  <c r="AY103" i="53"/>
  <c r="AY102" i="53"/>
  <c r="AY101" i="53"/>
  <c r="AY100" i="53"/>
  <c r="AY99" i="53"/>
  <c r="AY98" i="53"/>
  <c r="AY97" i="53"/>
  <c r="AY96" i="53"/>
  <c r="AY95" i="53"/>
  <c r="AY94" i="53"/>
  <c r="AY93" i="53"/>
  <c r="AY92" i="53"/>
  <c r="AY91" i="53"/>
  <c r="AY90" i="53"/>
  <c r="AY89" i="53"/>
  <c r="AY88" i="53"/>
  <c r="AY87" i="53"/>
  <c r="AY86" i="53"/>
  <c r="AY85" i="53"/>
  <c r="AY84" i="53"/>
  <c r="AY83" i="53"/>
  <c r="AY82" i="53"/>
  <c r="AY81" i="53"/>
  <c r="AY80" i="53"/>
  <c r="AY79" i="53"/>
  <c r="AY78" i="53"/>
  <c r="AY77" i="53"/>
  <c r="AY76" i="53"/>
  <c r="AY75" i="53"/>
  <c r="AY74" i="53"/>
  <c r="AY73" i="53"/>
  <c r="AY72" i="53"/>
  <c r="AY71" i="53"/>
  <c r="AY70" i="53"/>
  <c r="AY69" i="53"/>
  <c r="AY68" i="53"/>
  <c r="AY67" i="53"/>
  <c r="AY66" i="53"/>
  <c r="AY65" i="53"/>
  <c r="AY64" i="53"/>
  <c r="AY63" i="53"/>
  <c r="AY62" i="53"/>
  <c r="AY61" i="53"/>
  <c r="AY60" i="53"/>
  <c r="AY59" i="53"/>
  <c r="AY58" i="53"/>
  <c r="AY57" i="53"/>
  <c r="AY56" i="53"/>
  <c r="AY55" i="53"/>
  <c r="AY54" i="53"/>
  <c r="AY53" i="53"/>
  <c r="AY52" i="53"/>
  <c r="AY51" i="53"/>
  <c r="AY50" i="53"/>
  <c r="AY49" i="53"/>
  <c r="AY48" i="53"/>
  <c r="AY47" i="53"/>
  <c r="AY46" i="53"/>
  <c r="AY45" i="53"/>
  <c r="AY44" i="53"/>
  <c r="AY43" i="53"/>
  <c r="AY42" i="53"/>
  <c r="AY41" i="53"/>
  <c r="AY40" i="53"/>
  <c r="AY39" i="53"/>
  <c r="AY38" i="53"/>
  <c r="AY37" i="53"/>
  <c r="AY36" i="53"/>
  <c r="AY35" i="53"/>
  <c r="AY34" i="53"/>
  <c r="AY33" i="53"/>
  <c r="AY32" i="53"/>
  <c r="AY31" i="53"/>
  <c r="AY30" i="53"/>
  <c r="AY29" i="53"/>
  <c r="AY28" i="53"/>
  <c r="AY27" i="53"/>
  <c r="AY26" i="53"/>
  <c r="AY25" i="53"/>
  <c r="AY24" i="53"/>
  <c r="AY22" i="53"/>
  <c r="AY21" i="53"/>
  <c r="AW18" i="53"/>
  <c r="AW16" i="53"/>
  <c r="AY16" i="53"/>
  <c r="AX16" i="53"/>
  <c r="AY23" i="53"/>
  <c r="AX23" i="53"/>
  <c r="AX20" i="53"/>
  <c r="AY20" i="53"/>
  <c r="AX19" i="53"/>
  <c r="AY19" i="53"/>
  <c r="AX18" i="53"/>
  <c r="AY18" i="53"/>
  <c r="AX17" i="53"/>
  <c r="AY17" i="53"/>
  <c r="AZ24" i="53" l="1"/>
  <c r="AZ28" i="53"/>
  <c r="AZ32" i="53"/>
  <c r="AZ36" i="53"/>
  <c r="AZ40" i="53"/>
  <c r="AZ44" i="53"/>
  <c r="AZ48" i="53"/>
  <c r="AZ52" i="53"/>
  <c r="AZ56" i="53"/>
  <c r="AZ60" i="53"/>
  <c r="AZ64" i="53"/>
  <c r="AZ68" i="53"/>
  <c r="AZ72" i="53"/>
  <c r="AZ76" i="53"/>
  <c r="AZ80" i="53"/>
  <c r="AZ84" i="53"/>
  <c r="AZ88" i="53"/>
  <c r="AZ92" i="53"/>
  <c r="AZ96" i="53"/>
  <c r="AZ100" i="53"/>
  <c r="AZ104" i="53"/>
  <c r="AZ108" i="53"/>
  <c r="AZ112" i="53"/>
  <c r="AZ26" i="53"/>
  <c r="AZ30" i="53"/>
  <c r="AZ34" i="53"/>
  <c r="AZ38" i="53"/>
  <c r="AZ42" i="53"/>
  <c r="AZ46" i="53"/>
  <c r="AZ50" i="53"/>
  <c r="AZ54" i="53"/>
  <c r="AZ58" i="53"/>
  <c r="AZ62" i="53"/>
  <c r="AZ66" i="53"/>
  <c r="AZ70" i="53"/>
  <c r="AZ74" i="53"/>
  <c r="AZ78" i="53"/>
  <c r="AZ82" i="53"/>
  <c r="AZ86" i="53"/>
  <c r="AZ90" i="53"/>
  <c r="AZ94" i="53"/>
  <c r="AZ98" i="53"/>
  <c r="AZ102" i="53"/>
  <c r="AZ106" i="53"/>
  <c r="AZ110" i="53"/>
  <c r="AZ114" i="53"/>
  <c r="AZ27" i="53"/>
  <c r="AZ31" i="53"/>
  <c r="AZ35" i="53"/>
  <c r="AZ39" i="53"/>
  <c r="AZ43" i="53"/>
  <c r="AZ47" i="53"/>
  <c r="AZ51" i="53"/>
  <c r="AZ55" i="53"/>
  <c r="AZ59" i="53"/>
  <c r="AZ63" i="53"/>
  <c r="AZ67" i="53"/>
  <c r="AZ71" i="53"/>
  <c r="AZ75" i="53"/>
  <c r="AZ79" i="53"/>
  <c r="AZ83" i="53"/>
  <c r="AZ87" i="53"/>
  <c r="AZ91" i="53"/>
  <c r="AZ95" i="53"/>
  <c r="AZ99" i="53"/>
  <c r="AZ103" i="53"/>
  <c r="AZ107" i="53"/>
  <c r="AZ111" i="53"/>
  <c r="AZ25" i="53"/>
  <c r="AZ29" i="53"/>
  <c r="AZ33" i="53"/>
  <c r="AZ37" i="53"/>
  <c r="AZ41" i="53"/>
  <c r="AZ45" i="53"/>
  <c r="AZ49" i="53"/>
  <c r="AZ53" i="53"/>
  <c r="AZ57" i="53"/>
  <c r="AZ61" i="53"/>
  <c r="AZ65" i="53"/>
  <c r="AZ69" i="53"/>
  <c r="AZ73" i="53"/>
  <c r="AZ77" i="53"/>
  <c r="AZ81" i="53"/>
  <c r="AZ85" i="53"/>
  <c r="AZ89" i="53"/>
  <c r="AZ93" i="53"/>
  <c r="AZ97" i="53"/>
  <c r="AZ101" i="53"/>
  <c r="AZ105" i="53"/>
  <c r="AZ109" i="53"/>
  <c r="AZ113" i="53"/>
  <c r="BJ13" i="46"/>
  <c r="BI13" i="46"/>
  <c r="BJ12" i="46"/>
  <c r="BI12" i="46"/>
  <c r="AV8" i="46"/>
  <c r="BK109" i="45"/>
  <c r="BJ109" i="45"/>
  <c r="BJ103" i="45"/>
  <c r="BK103" i="45"/>
  <c r="BK97" i="45"/>
  <c r="BJ97" i="45"/>
  <c r="BJ91" i="45"/>
  <c r="BK91" i="45"/>
  <c r="BJ87" i="45"/>
  <c r="BK87" i="45"/>
  <c r="BK81" i="45"/>
  <c r="BJ81" i="45"/>
  <c r="BK73" i="45"/>
  <c r="BJ73" i="45"/>
  <c r="BJ63" i="45"/>
  <c r="BK63" i="45"/>
  <c r="BK57" i="45"/>
  <c r="BJ57" i="45"/>
  <c r="BK53" i="45"/>
  <c r="BJ53" i="45"/>
  <c r="BJ47" i="45"/>
  <c r="BK47" i="45"/>
  <c r="BK41" i="45"/>
  <c r="BJ41" i="45"/>
  <c r="BK37" i="45"/>
  <c r="BJ37" i="45"/>
  <c r="BJ31" i="45"/>
  <c r="BK31" i="45"/>
  <c r="BJ27" i="45"/>
  <c r="BK27" i="45"/>
  <c r="BJ21" i="45"/>
  <c r="BK21" i="45"/>
  <c r="BJ111" i="45"/>
  <c r="BK111" i="45"/>
  <c r="BJ107" i="45"/>
  <c r="BK107" i="45"/>
  <c r="BK105" i="45"/>
  <c r="BJ105" i="45"/>
  <c r="BK101" i="45"/>
  <c r="BJ101" i="45"/>
  <c r="BJ99" i="45"/>
  <c r="BK99" i="45"/>
  <c r="BJ95" i="45"/>
  <c r="BK95" i="45"/>
  <c r="BK93" i="45"/>
  <c r="BJ93" i="45"/>
  <c r="BK89" i="45"/>
  <c r="BJ89" i="45"/>
  <c r="BK85" i="45"/>
  <c r="BJ85" i="45"/>
  <c r="BJ83" i="45"/>
  <c r="BK83" i="45"/>
  <c r="BJ79" i="45"/>
  <c r="BK79" i="45"/>
  <c r="BK77" i="45"/>
  <c r="BJ77" i="45"/>
  <c r="BJ75" i="45"/>
  <c r="BK75" i="45"/>
  <c r="BJ71" i="45"/>
  <c r="BK71" i="45"/>
  <c r="BK69" i="45"/>
  <c r="BJ69" i="45"/>
  <c r="BJ67" i="45"/>
  <c r="BK67" i="45"/>
  <c r="BK65" i="45"/>
  <c r="BJ65" i="45"/>
  <c r="BK61" i="45"/>
  <c r="BJ61" i="45"/>
  <c r="BJ59" i="45"/>
  <c r="BK59" i="45"/>
  <c r="BJ55" i="45"/>
  <c r="BK55" i="45"/>
  <c r="BJ51" i="45"/>
  <c r="BK51" i="45"/>
  <c r="BK49" i="45"/>
  <c r="BJ49" i="45"/>
  <c r="BK45" i="45"/>
  <c r="BJ45" i="45"/>
  <c r="BJ43" i="45"/>
  <c r="BK43" i="45"/>
  <c r="BJ39" i="45"/>
  <c r="BK39" i="45"/>
  <c r="BJ35" i="45"/>
  <c r="BK35" i="45"/>
  <c r="BK33" i="45"/>
  <c r="BJ33" i="45"/>
  <c r="BK29" i="45"/>
  <c r="BJ29" i="45"/>
  <c r="BK25" i="45"/>
  <c r="BJ25" i="45"/>
  <c r="BK23" i="45"/>
  <c r="BJ23" i="45"/>
  <c r="BK110" i="45"/>
  <c r="BJ110" i="45"/>
  <c r="BJ108" i="45"/>
  <c r="BK108" i="45"/>
  <c r="BK106" i="45"/>
  <c r="BJ106" i="45"/>
  <c r="BJ104" i="45"/>
  <c r="BK104" i="45"/>
  <c r="BK102" i="45"/>
  <c r="BJ102" i="45"/>
  <c r="BJ100" i="45"/>
  <c r="BK100" i="45"/>
  <c r="BJ98" i="45"/>
  <c r="BK98" i="45"/>
  <c r="BK96" i="45"/>
  <c r="BJ96" i="45"/>
  <c r="BJ94" i="45"/>
  <c r="BK94" i="45"/>
  <c r="BK92" i="45"/>
  <c r="BJ92" i="45"/>
  <c r="BJ90" i="45"/>
  <c r="BK90" i="45"/>
  <c r="BK88" i="45"/>
  <c r="BJ88" i="45"/>
  <c r="BJ86" i="45"/>
  <c r="BK86" i="45"/>
  <c r="BK84" i="45"/>
  <c r="BJ84" i="45"/>
  <c r="BJ82" i="45"/>
  <c r="BK82" i="45"/>
  <c r="BK80" i="45"/>
  <c r="BJ80" i="45"/>
  <c r="BJ78" i="45"/>
  <c r="BK78" i="45"/>
  <c r="BK76" i="45"/>
  <c r="BJ76" i="45"/>
  <c r="BJ74" i="45"/>
  <c r="BK74" i="45"/>
  <c r="BK72" i="45"/>
  <c r="BJ72" i="45"/>
  <c r="BJ70" i="45"/>
  <c r="BK70" i="45"/>
  <c r="BK68" i="45"/>
  <c r="BJ68" i="45"/>
  <c r="BJ66" i="45"/>
  <c r="BK66" i="45"/>
  <c r="BK64" i="45"/>
  <c r="BJ64" i="45"/>
  <c r="BJ62" i="45"/>
  <c r="BK62" i="45"/>
  <c r="BK60" i="45"/>
  <c r="BJ60" i="45"/>
  <c r="BJ58" i="45"/>
  <c r="BK58" i="45"/>
  <c r="BK56" i="45"/>
  <c r="BJ56" i="45"/>
  <c r="BJ54" i="45"/>
  <c r="BK54" i="45"/>
  <c r="BK52" i="45"/>
  <c r="BJ52" i="45"/>
  <c r="BJ50" i="45"/>
  <c r="BK50" i="45"/>
  <c r="BK48" i="45"/>
  <c r="BJ48" i="45"/>
  <c r="BJ46" i="45"/>
  <c r="BK46" i="45"/>
  <c r="BK44" i="45"/>
  <c r="BJ44" i="45"/>
  <c r="BJ42" i="45"/>
  <c r="BK42" i="45"/>
  <c r="BK40" i="45"/>
  <c r="BJ40" i="45"/>
  <c r="BJ38" i="45"/>
  <c r="BK38" i="45"/>
  <c r="BK36" i="45"/>
  <c r="BJ36" i="45"/>
  <c r="BJ34" i="45"/>
  <c r="BK34" i="45"/>
  <c r="BK32" i="45"/>
  <c r="BJ32" i="45"/>
  <c r="BJ30" i="45"/>
  <c r="BK30" i="45"/>
  <c r="BJ28" i="45"/>
  <c r="BK28" i="45"/>
  <c r="BK26" i="45"/>
  <c r="BJ26" i="45"/>
  <c r="BJ24" i="45"/>
  <c r="BK24" i="45"/>
  <c r="BK22" i="45"/>
  <c r="BJ22" i="45"/>
  <c r="BK20" i="45"/>
  <c r="BJ20" i="45"/>
  <c r="BJ18" i="45"/>
  <c r="BK18" i="45"/>
  <c r="BK16" i="45"/>
  <c r="BJ16" i="45"/>
  <c r="BJ14" i="45"/>
  <c r="BK14" i="45"/>
  <c r="BJ19" i="45"/>
  <c r="BK19" i="45"/>
  <c r="BK17" i="45"/>
  <c r="BJ17" i="45"/>
  <c r="BJ15" i="45"/>
  <c r="BK15" i="45"/>
  <c r="BJ13" i="45"/>
  <c r="BK13" i="45"/>
  <c r="AZ108" i="45"/>
  <c r="AZ104" i="45"/>
  <c r="AZ102" i="45"/>
  <c r="AZ100" i="45"/>
  <c r="AZ98" i="45"/>
  <c r="AZ96" i="45"/>
  <c r="AZ94" i="45"/>
  <c r="AZ92" i="45"/>
  <c r="AZ90" i="45"/>
  <c r="AZ88" i="45"/>
  <c r="AZ86" i="45"/>
  <c r="AZ84" i="45"/>
  <c r="AZ82" i="45"/>
  <c r="AZ80" i="45"/>
  <c r="AZ78" i="45"/>
  <c r="AZ76" i="45"/>
  <c r="AZ74" i="45"/>
  <c r="AZ72" i="45"/>
  <c r="AZ70" i="45"/>
  <c r="AZ68" i="45"/>
  <c r="AZ66" i="45"/>
  <c r="AZ64" i="45"/>
  <c r="AZ62" i="45"/>
  <c r="AZ60" i="45"/>
  <c r="AZ58" i="45"/>
  <c r="AZ56" i="45"/>
  <c r="AZ54" i="45"/>
  <c r="AZ52" i="45"/>
  <c r="AZ50" i="45"/>
  <c r="AZ48" i="45"/>
  <c r="AZ46" i="45"/>
  <c r="AZ44" i="45"/>
  <c r="AZ42" i="45"/>
  <c r="AZ40" i="45"/>
  <c r="AZ38" i="45"/>
  <c r="AZ36" i="45"/>
  <c r="AZ34" i="45"/>
  <c r="AZ32" i="45"/>
  <c r="AZ30" i="45"/>
  <c r="AZ28" i="45"/>
  <c r="AZ26" i="45"/>
  <c r="AZ24" i="45"/>
  <c r="AZ22" i="45"/>
  <c r="AZ20" i="45"/>
  <c r="AZ18" i="45"/>
  <c r="AZ16" i="45"/>
  <c r="AZ14" i="45"/>
  <c r="AZ110" i="45"/>
  <c r="AZ106" i="45"/>
  <c r="AZ111" i="45"/>
  <c r="AZ109" i="45"/>
  <c r="AZ107" i="45"/>
  <c r="AZ105" i="45"/>
  <c r="AZ103" i="45"/>
  <c r="AZ101" i="45"/>
  <c r="AZ99" i="45"/>
  <c r="AZ97" i="45"/>
  <c r="AZ95" i="45"/>
  <c r="AZ93" i="45"/>
  <c r="AZ91" i="45"/>
  <c r="AZ89" i="45"/>
  <c r="AZ87" i="45"/>
  <c r="AZ85" i="45"/>
  <c r="AZ83" i="45"/>
  <c r="AZ81" i="45"/>
  <c r="AZ79" i="45"/>
  <c r="AZ77" i="45"/>
  <c r="AZ75" i="45"/>
  <c r="AZ73" i="45"/>
  <c r="AZ71" i="45"/>
  <c r="AZ69" i="45"/>
  <c r="AZ67" i="45"/>
  <c r="AZ65" i="45"/>
  <c r="AZ63" i="45"/>
  <c r="AZ61" i="45"/>
  <c r="AZ59" i="45"/>
  <c r="AZ57" i="45"/>
  <c r="AZ55" i="45"/>
  <c r="AZ53" i="45"/>
  <c r="AZ51" i="45"/>
  <c r="AZ49" i="45"/>
  <c r="AZ47" i="45"/>
  <c r="AZ45" i="45"/>
  <c r="AZ43" i="45"/>
  <c r="AZ41" i="45"/>
  <c r="AZ39" i="45"/>
  <c r="AZ37" i="45"/>
  <c r="AZ35" i="45"/>
  <c r="AZ33" i="45"/>
  <c r="AZ31" i="45"/>
  <c r="AZ29" i="45"/>
  <c r="AZ27" i="45"/>
  <c r="AZ25" i="45"/>
  <c r="AZ23" i="45"/>
  <c r="AZ21" i="45"/>
  <c r="AZ19" i="45"/>
  <c r="AZ17" i="45"/>
  <c r="AZ15" i="45"/>
  <c r="AZ13" i="45"/>
  <c r="AV7" i="45"/>
  <c r="AZ22" i="53"/>
  <c r="AZ18" i="53"/>
  <c r="AZ20" i="53"/>
  <c r="AZ17" i="53"/>
  <c r="AZ16" i="53"/>
  <c r="AZ19" i="53"/>
  <c r="AZ23" i="53"/>
  <c r="AZ21" i="53"/>
  <c r="BA23" i="53" l="1"/>
  <c r="BL13" i="46"/>
  <c r="BL12" i="46"/>
  <c r="BM22" i="45"/>
  <c r="BN22" i="45" s="1"/>
  <c r="BM26" i="45"/>
  <c r="BN26" i="45" s="1"/>
  <c r="BM32" i="45"/>
  <c r="BN32" i="45" s="1"/>
  <c r="BM36" i="45"/>
  <c r="BN36" i="45" s="1"/>
  <c r="BM40" i="45"/>
  <c r="BN40" i="45" s="1"/>
  <c r="BM44" i="45"/>
  <c r="BN44" i="45" s="1"/>
  <c r="BM48" i="45"/>
  <c r="BN48" i="45" s="1"/>
  <c r="BM52" i="45"/>
  <c r="BN52" i="45" s="1"/>
  <c r="BM56" i="45"/>
  <c r="BN56" i="45" s="1"/>
  <c r="BM60" i="45"/>
  <c r="BN60" i="45" s="1"/>
  <c r="BM64" i="45"/>
  <c r="BN64" i="45" s="1"/>
  <c r="BM68" i="45"/>
  <c r="BN68" i="45" s="1"/>
  <c r="BM72" i="45"/>
  <c r="BN72" i="45" s="1"/>
  <c r="BM76" i="45"/>
  <c r="BN76" i="45" s="1"/>
  <c r="BM80" i="45"/>
  <c r="BN80" i="45" s="1"/>
  <c r="BM84" i="45"/>
  <c r="BN84" i="45" s="1"/>
  <c r="BM88" i="45"/>
  <c r="BN88" i="45" s="1"/>
  <c r="BM92" i="45"/>
  <c r="BN92" i="45" s="1"/>
  <c r="BM96" i="45"/>
  <c r="BN96" i="45" s="1"/>
  <c r="BM102" i="45"/>
  <c r="BN102" i="45" s="1"/>
  <c r="BM106" i="45"/>
  <c r="BN106" i="45" s="1"/>
  <c r="BM110" i="45"/>
  <c r="BN110" i="45" s="1"/>
  <c r="BM23" i="45"/>
  <c r="BN23" i="45" s="1"/>
  <c r="BM25" i="45"/>
  <c r="BN25" i="45" s="1"/>
  <c r="BM29" i="45"/>
  <c r="BN29" i="45" s="1"/>
  <c r="BM33" i="45"/>
  <c r="BN33" i="45" s="1"/>
  <c r="BM45" i="45"/>
  <c r="BN45" i="45" s="1"/>
  <c r="BM49" i="45"/>
  <c r="BN49" i="45" s="1"/>
  <c r="BM61" i="45"/>
  <c r="BN61" i="45" s="1"/>
  <c r="BM65" i="45"/>
  <c r="BN65" i="45" s="1"/>
  <c r="BM69" i="45"/>
  <c r="BN69" i="45" s="1"/>
  <c r="BM77" i="45"/>
  <c r="BN77" i="45" s="1"/>
  <c r="BM85" i="45"/>
  <c r="BN85" i="45" s="1"/>
  <c r="BM89" i="45"/>
  <c r="BN89" i="45" s="1"/>
  <c r="BM93" i="45"/>
  <c r="BN93" i="45" s="1"/>
  <c r="BM101" i="45"/>
  <c r="BN101" i="45" s="1"/>
  <c r="BM105" i="45"/>
  <c r="BN105" i="45" s="1"/>
  <c r="BM37" i="45"/>
  <c r="BN37" i="45" s="1"/>
  <c r="BM41" i="45"/>
  <c r="BN41" i="45" s="1"/>
  <c r="BM53" i="45"/>
  <c r="BN53" i="45" s="1"/>
  <c r="BM57" i="45"/>
  <c r="BN57" i="45" s="1"/>
  <c r="BM73" i="45"/>
  <c r="BN73" i="45" s="1"/>
  <c r="BM81" i="45"/>
  <c r="BN81" i="45" s="1"/>
  <c r="BM97" i="45"/>
  <c r="BN97" i="45" s="1"/>
  <c r="BM109" i="45"/>
  <c r="BN109" i="45" s="1"/>
  <c r="BM24" i="45"/>
  <c r="BN24" i="45" s="1"/>
  <c r="BM28" i="45"/>
  <c r="BN28" i="45" s="1"/>
  <c r="BM30" i="45"/>
  <c r="BN30" i="45" s="1"/>
  <c r="BM34" i="45"/>
  <c r="BN34" i="45" s="1"/>
  <c r="BM38" i="45"/>
  <c r="BN38" i="45" s="1"/>
  <c r="BM42" i="45"/>
  <c r="BN42" i="45" s="1"/>
  <c r="BM46" i="45"/>
  <c r="BN46" i="45" s="1"/>
  <c r="BM50" i="45"/>
  <c r="BN50" i="45" s="1"/>
  <c r="BM54" i="45"/>
  <c r="BN54" i="45" s="1"/>
  <c r="BM58" i="45"/>
  <c r="BN58" i="45" s="1"/>
  <c r="BM62" i="45"/>
  <c r="BN62" i="45" s="1"/>
  <c r="BM66" i="45"/>
  <c r="BN66" i="45" s="1"/>
  <c r="BM70" i="45"/>
  <c r="BN70" i="45" s="1"/>
  <c r="BM74" i="45"/>
  <c r="BN74" i="45" s="1"/>
  <c r="BM78" i="45"/>
  <c r="BN78" i="45" s="1"/>
  <c r="BM82" i="45"/>
  <c r="BN82" i="45" s="1"/>
  <c r="BM86" i="45"/>
  <c r="BN86" i="45" s="1"/>
  <c r="BM90" i="45"/>
  <c r="BN90" i="45" s="1"/>
  <c r="BM94" i="45"/>
  <c r="BN94" i="45" s="1"/>
  <c r="BM98" i="45"/>
  <c r="BN98" i="45" s="1"/>
  <c r="BM100" i="45"/>
  <c r="BN100" i="45" s="1"/>
  <c r="BM104" i="45"/>
  <c r="BN104" i="45" s="1"/>
  <c r="BM108" i="45"/>
  <c r="BN108" i="45" s="1"/>
  <c r="BM35" i="45"/>
  <c r="BN35" i="45" s="1"/>
  <c r="BM39" i="45"/>
  <c r="BN39" i="45" s="1"/>
  <c r="BM43" i="45"/>
  <c r="BN43" i="45" s="1"/>
  <c r="BM51" i="45"/>
  <c r="BN51" i="45" s="1"/>
  <c r="BM55" i="45"/>
  <c r="BN55" i="45" s="1"/>
  <c r="BM59" i="45"/>
  <c r="BN59" i="45" s="1"/>
  <c r="BM67" i="45"/>
  <c r="BN67" i="45" s="1"/>
  <c r="BM71" i="45"/>
  <c r="BN71" i="45" s="1"/>
  <c r="BM75" i="45"/>
  <c r="BN75" i="45" s="1"/>
  <c r="BM79" i="45"/>
  <c r="BN79" i="45" s="1"/>
  <c r="BM83" i="45"/>
  <c r="BN83" i="45" s="1"/>
  <c r="BM95" i="45"/>
  <c r="BN95" i="45" s="1"/>
  <c r="BM99" i="45"/>
  <c r="BN99" i="45" s="1"/>
  <c r="BM107" i="45"/>
  <c r="BN107" i="45" s="1"/>
  <c r="BM111" i="45"/>
  <c r="BN111" i="45" s="1"/>
  <c r="BM21" i="45"/>
  <c r="BN21" i="45" s="1"/>
  <c r="BM27" i="45"/>
  <c r="BN27" i="45" s="1"/>
  <c r="BM31" i="45"/>
  <c r="BN31" i="45" s="1"/>
  <c r="BM47" i="45"/>
  <c r="BN47" i="45" s="1"/>
  <c r="BM63" i="45"/>
  <c r="BN63" i="45" s="1"/>
  <c r="BM87" i="45"/>
  <c r="BN87" i="45" s="1"/>
  <c r="BM91" i="45"/>
  <c r="BN91" i="45" s="1"/>
  <c r="BM103" i="45"/>
  <c r="BN103" i="45" s="1"/>
  <c r="BM17" i="45"/>
  <c r="BN17" i="45" s="1"/>
  <c r="BM16" i="45"/>
  <c r="BN16" i="45" s="1"/>
  <c r="BM20" i="45"/>
  <c r="BN20" i="45" s="1"/>
  <c r="BM15" i="45"/>
  <c r="BN15" i="45" s="1"/>
  <c r="BM19" i="45"/>
  <c r="BN19" i="45" s="1"/>
  <c r="BM14" i="45"/>
  <c r="BN14" i="45" s="1"/>
  <c r="BM18" i="45"/>
  <c r="BN18" i="45" s="1"/>
  <c r="BM13" i="45"/>
  <c r="BN13" i="45" s="1"/>
  <c r="AT6" i="46"/>
  <c r="AS6" i="46"/>
  <c r="BA14" i="53" l="1"/>
  <c r="A8" i="53"/>
  <c r="A6" i="53"/>
  <c r="A6" i="45"/>
  <c r="A4" i="45"/>
  <c r="AW12" i="45"/>
  <c r="BH16" i="52"/>
  <c r="BH17" i="52"/>
  <c r="BI17" i="52" s="1"/>
  <c r="BH18" i="52"/>
  <c r="BI18" i="52" s="1"/>
  <c r="BH19" i="52"/>
  <c r="BI19" i="52" s="1"/>
  <c r="BH20" i="52"/>
  <c r="BI20" i="52" s="1"/>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5" i="52"/>
  <c r="BI15" i="52" s="1"/>
  <c r="BG16" i="52"/>
  <c r="BI16" i="52" s="1"/>
  <c r="BG17" i="52"/>
  <c r="BG18" i="52"/>
  <c r="BG19" i="52"/>
  <c r="BG20" i="52"/>
  <c r="BG21" i="52"/>
  <c r="BG22" i="52"/>
  <c r="BG23" i="52"/>
  <c r="BG24" i="52"/>
  <c r="BG25" i="52"/>
  <c r="BG26" i="52"/>
  <c r="BG27" i="52"/>
  <c r="BG28" i="52"/>
  <c r="BG29" i="52"/>
  <c r="BG30" i="52"/>
  <c r="BG31" i="52"/>
  <c r="BG32" i="52"/>
  <c r="BG33" i="52"/>
  <c r="BG34" i="52"/>
  <c r="BG35" i="52"/>
  <c r="BG36" i="52"/>
  <c r="BG37" i="52"/>
  <c r="BG38" i="52"/>
  <c r="BG39" i="52"/>
  <c r="BG40" i="52"/>
  <c r="BG41" i="52"/>
  <c r="BG42" i="52"/>
  <c r="BG43" i="52"/>
  <c r="BG44" i="52"/>
  <c r="BG45" i="52"/>
  <c r="BG46" i="52"/>
  <c r="BG47" i="52"/>
  <c r="BG48" i="52"/>
  <c r="BG49" i="52"/>
  <c r="BG50" i="52"/>
  <c r="BG51" i="52"/>
  <c r="BG52" i="52"/>
  <c r="BG53" i="52"/>
  <c r="BG54" i="52"/>
  <c r="BG55" i="52"/>
  <c r="BG56" i="52"/>
  <c r="BG57" i="52"/>
  <c r="BG58" i="52"/>
  <c r="BG59" i="52"/>
  <c r="BG60" i="52"/>
  <c r="BG61" i="52"/>
  <c r="BG62" i="52"/>
  <c r="BG63" i="52"/>
  <c r="BG64" i="52"/>
  <c r="BG65" i="52"/>
  <c r="BG66" i="52"/>
  <c r="BG67" i="52"/>
  <c r="BG68" i="52"/>
  <c r="BG69" i="52"/>
  <c r="BG70" i="52"/>
  <c r="BG71" i="52"/>
  <c r="BG72" i="52"/>
  <c r="BG73" i="52"/>
  <c r="BG74" i="52"/>
  <c r="BG75" i="52"/>
  <c r="BG76" i="52"/>
  <c r="BG77" i="52"/>
  <c r="BG78" i="52"/>
  <c r="BG79" i="52"/>
  <c r="BG80" i="52"/>
  <c r="BG81" i="52"/>
  <c r="BG82" i="52"/>
  <c r="BG83" i="52"/>
  <c r="BG84" i="52"/>
  <c r="BG85" i="52"/>
  <c r="BG86" i="52"/>
  <c r="BG87" i="52"/>
  <c r="BG88" i="52"/>
  <c r="BG89" i="52"/>
  <c r="BG90" i="52"/>
  <c r="BG91" i="52"/>
  <c r="BG92" i="52"/>
  <c r="BG93" i="52"/>
  <c r="BG94" i="52"/>
  <c r="BG95" i="52"/>
  <c r="BG96" i="52"/>
  <c r="BG97" i="52"/>
  <c r="BG98" i="52"/>
  <c r="BG99" i="52"/>
  <c r="BG100" i="52"/>
  <c r="BG101" i="52"/>
  <c r="BG102" i="52"/>
  <c r="BG103" i="52"/>
  <c r="BG104" i="52"/>
  <c r="BG105" i="52"/>
  <c r="BG106" i="52"/>
  <c r="BG107" i="52"/>
  <c r="BG108" i="52"/>
  <c r="BG109" i="52"/>
  <c r="BG110" i="52"/>
  <c r="BG111" i="52"/>
  <c r="BG112" i="52"/>
  <c r="BG113" i="52"/>
  <c r="BG114" i="52"/>
  <c r="BG15" i="52"/>
  <c r="A14" i="53" l="1"/>
  <c r="BA22" i="53"/>
  <c r="BJ22" i="53"/>
  <c r="BA19" i="53"/>
  <c r="BJ19" i="53"/>
  <c r="BA17" i="53"/>
  <c r="BJ17" i="53"/>
  <c r="BA21" i="53"/>
  <c r="BJ21" i="53"/>
  <c r="BA16" i="53"/>
  <c r="BJ16" i="53"/>
  <c r="BA48" i="53"/>
  <c r="BJ48" i="53"/>
  <c r="BA112" i="53"/>
  <c r="BJ112" i="53"/>
  <c r="BA108" i="53"/>
  <c r="BJ108" i="53"/>
  <c r="BA104" i="53"/>
  <c r="BJ104" i="53"/>
  <c r="BA100" i="53"/>
  <c r="BJ100" i="53"/>
  <c r="BA96" i="53"/>
  <c r="BJ96" i="53"/>
  <c r="BA92" i="53"/>
  <c r="BJ92" i="53"/>
  <c r="BA88" i="53"/>
  <c r="BJ88" i="53"/>
  <c r="BA84" i="53"/>
  <c r="BJ84" i="53"/>
  <c r="BA80" i="53"/>
  <c r="BJ80" i="53"/>
  <c r="BA76" i="53"/>
  <c r="BJ76" i="53"/>
  <c r="BA72" i="53"/>
  <c r="BJ72" i="53"/>
  <c r="BA68" i="53"/>
  <c r="BJ68" i="53"/>
  <c r="BA64" i="53"/>
  <c r="BJ64" i="53"/>
  <c r="BA60" i="53"/>
  <c r="BJ60" i="53"/>
  <c r="BA56" i="53"/>
  <c r="BJ56" i="53"/>
  <c r="BA52" i="53"/>
  <c r="BJ52" i="53"/>
  <c r="BA44" i="53"/>
  <c r="BJ44" i="53"/>
  <c r="BA40" i="53"/>
  <c r="BJ40" i="53"/>
  <c r="BA36" i="53"/>
  <c r="BJ36" i="53"/>
  <c r="BA32" i="53"/>
  <c r="BJ32" i="53"/>
  <c r="BA28" i="53"/>
  <c r="BJ28" i="53"/>
  <c r="BA24" i="53"/>
  <c r="BJ24" i="53"/>
  <c r="BA111" i="53"/>
  <c r="BJ111" i="53"/>
  <c r="BA107" i="53"/>
  <c r="BJ107" i="53"/>
  <c r="BA103" i="53"/>
  <c r="BJ103" i="53"/>
  <c r="BA99" i="53"/>
  <c r="BJ99" i="53"/>
  <c r="BA95" i="53"/>
  <c r="BJ95" i="53"/>
  <c r="BA91" i="53"/>
  <c r="BJ91" i="53"/>
  <c r="BA87" i="53"/>
  <c r="BJ87" i="53"/>
  <c r="BA83" i="53"/>
  <c r="BJ83" i="53"/>
  <c r="BA79" i="53"/>
  <c r="BJ79" i="53"/>
  <c r="BA75" i="53"/>
  <c r="BJ75" i="53"/>
  <c r="BA71" i="53"/>
  <c r="BJ71" i="53"/>
  <c r="BA67" i="53"/>
  <c r="BJ67" i="53"/>
  <c r="BA63" i="53"/>
  <c r="BJ63" i="53"/>
  <c r="BA59" i="53"/>
  <c r="BJ59" i="53"/>
  <c r="BA55" i="53"/>
  <c r="BJ55" i="53"/>
  <c r="BA51" i="53"/>
  <c r="BJ51" i="53"/>
  <c r="BA47" i="53"/>
  <c r="BJ47" i="53"/>
  <c r="BA43" i="53"/>
  <c r="BJ43" i="53"/>
  <c r="BA39" i="53"/>
  <c r="BJ39" i="53"/>
  <c r="BA35" i="53"/>
  <c r="BJ35" i="53"/>
  <c r="BA31" i="53"/>
  <c r="BJ31" i="53"/>
  <c r="BA27" i="53"/>
  <c r="BJ27" i="53"/>
  <c r="BA114" i="53"/>
  <c r="BJ114" i="53"/>
  <c r="BA110" i="53"/>
  <c r="BJ110" i="53"/>
  <c r="BA106" i="53"/>
  <c r="BJ106" i="53"/>
  <c r="BA102" i="53"/>
  <c r="BJ102" i="53"/>
  <c r="BA98" i="53"/>
  <c r="BJ98" i="53"/>
  <c r="BA94" i="53"/>
  <c r="BJ94" i="53"/>
  <c r="BA90" i="53"/>
  <c r="BJ90" i="53"/>
  <c r="BA86" i="53"/>
  <c r="BJ86" i="53"/>
  <c r="BA82" i="53"/>
  <c r="BJ82" i="53"/>
  <c r="BA78" i="53"/>
  <c r="BJ78" i="53"/>
  <c r="BA74" i="53"/>
  <c r="BJ74" i="53"/>
  <c r="BA70" i="53"/>
  <c r="BJ70" i="53"/>
  <c r="BA66" i="53"/>
  <c r="BJ66" i="53"/>
  <c r="BA62" i="53"/>
  <c r="BJ62" i="53"/>
  <c r="BA58" i="53"/>
  <c r="BJ58" i="53"/>
  <c r="BA54" i="53"/>
  <c r="BJ54" i="53"/>
  <c r="BA50" i="53"/>
  <c r="BJ50" i="53"/>
  <c r="BA46" i="53"/>
  <c r="BJ46" i="53"/>
  <c r="BA42" i="53"/>
  <c r="BJ42" i="53"/>
  <c r="BA38" i="53"/>
  <c r="BJ38" i="53"/>
  <c r="BA34" i="53"/>
  <c r="BJ34" i="53"/>
  <c r="BA30" i="53"/>
  <c r="BJ30" i="53"/>
  <c r="BA26" i="53"/>
  <c r="BJ26" i="53"/>
  <c r="BA113" i="53"/>
  <c r="BJ113" i="53"/>
  <c r="BA109" i="53"/>
  <c r="BJ109" i="53"/>
  <c r="BA105" i="53"/>
  <c r="BJ105" i="53"/>
  <c r="BA101" i="53"/>
  <c r="BJ101" i="53"/>
  <c r="BA97" i="53"/>
  <c r="BJ97" i="53"/>
  <c r="BA93" i="53"/>
  <c r="BJ93" i="53"/>
  <c r="BA89" i="53"/>
  <c r="BJ89" i="53"/>
  <c r="BA85" i="53"/>
  <c r="BJ85" i="53"/>
  <c r="BA81" i="53"/>
  <c r="BJ81" i="53"/>
  <c r="BA77" i="53"/>
  <c r="BJ77" i="53"/>
  <c r="BA73" i="53"/>
  <c r="BJ73" i="53"/>
  <c r="BA69" i="53"/>
  <c r="BJ69" i="53"/>
  <c r="BA65" i="53"/>
  <c r="BJ65" i="53"/>
  <c r="BA61" i="53"/>
  <c r="BJ61" i="53"/>
  <c r="BA57" i="53"/>
  <c r="BJ57" i="53"/>
  <c r="BA53" i="53"/>
  <c r="BJ53" i="53"/>
  <c r="BA49" i="53"/>
  <c r="BJ49" i="53"/>
  <c r="BA45" i="53"/>
  <c r="BJ45" i="53"/>
  <c r="BA41" i="53"/>
  <c r="BJ41" i="53"/>
  <c r="BA37" i="53"/>
  <c r="BJ37" i="53"/>
  <c r="BA33" i="53"/>
  <c r="BJ33" i="53"/>
  <c r="BA29" i="53"/>
  <c r="BJ29" i="53"/>
  <c r="BA25" i="53"/>
  <c r="BJ25" i="53"/>
  <c r="BJ23" i="53"/>
  <c r="A23" i="53" s="1"/>
  <c r="BA18" i="53"/>
  <c r="BJ18" i="53"/>
  <c r="A25" i="53" l="1"/>
  <c r="A29" i="53"/>
  <c r="A33" i="53"/>
  <c r="A37" i="53"/>
  <c r="A41" i="53"/>
  <c r="A45" i="53"/>
  <c r="A49" i="53"/>
  <c r="A53" i="53"/>
  <c r="A57" i="53"/>
  <c r="A61" i="53"/>
  <c r="A65" i="53"/>
  <c r="A69" i="53"/>
  <c r="A73" i="53"/>
  <c r="A77" i="53"/>
  <c r="A81" i="53"/>
  <c r="A35" i="53"/>
  <c r="A39" i="53"/>
  <c r="A43" i="53"/>
  <c r="A47" i="53"/>
  <c r="A51" i="53"/>
  <c r="A55" i="53"/>
  <c r="A59" i="53"/>
  <c r="A63" i="53"/>
  <c r="A67" i="53"/>
  <c r="A71" i="53"/>
  <c r="A75" i="53"/>
  <c r="A79" i="53"/>
  <c r="A83" i="53"/>
  <c r="A87" i="53"/>
  <c r="A91" i="53"/>
  <c r="A95" i="53"/>
  <c r="A99" i="53"/>
  <c r="A103" i="53"/>
  <c r="A107" i="53"/>
  <c r="A111" i="53"/>
  <c r="A24" i="53"/>
  <c r="A28" i="53"/>
  <c r="A32" i="53"/>
  <c r="A36" i="53"/>
  <c r="A40" i="53"/>
  <c r="A44" i="53"/>
  <c r="A52" i="53"/>
  <c r="A56" i="53"/>
  <c r="A60" i="53"/>
  <c r="A64" i="53"/>
  <c r="A68" i="53"/>
  <c r="A72" i="53"/>
  <c r="A76" i="53"/>
  <c r="A80" i="53"/>
  <c r="A84" i="53"/>
  <c r="A88" i="53"/>
  <c r="A92" i="53"/>
  <c r="A96" i="53"/>
  <c r="A100" i="53"/>
  <c r="A104" i="53"/>
  <c r="A108" i="53"/>
  <c r="A112" i="53"/>
  <c r="A85" i="53"/>
  <c r="A89" i="53"/>
  <c r="A93" i="53"/>
  <c r="A97" i="53"/>
  <c r="A101" i="53"/>
  <c r="A105" i="53"/>
  <c r="A109" i="53"/>
  <c r="A113" i="53"/>
  <c r="A26" i="53"/>
  <c r="A30" i="53"/>
  <c r="A34" i="53"/>
  <c r="A38" i="53"/>
  <c r="A42" i="53"/>
  <c r="A46" i="53"/>
  <c r="A50" i="53"/>
  <c r="A54" i="53"/>
  <c r="A58" i="53"/>
  <c r="A62" i="53"/>
  <c r="A66" i="53"/>
  <c r="A70" i="53"/>
  <c r="A74" i="53"/>
  <c r="A78" i="53"/>
  <c r="A82" i="53"/>
  <c r="A86" i="53"/>
  <c r="A90" i="53"/>
  <c r="A94" i="53"/>
  <c r="A98" i="53"/>
  <c r="A102" i="53"/>
  <c r="A106" i="53"/>
  <c r="A110" i="53"/>
  <c r="A114" i="53"/>
  <c r="A27" i="53"/>
  <c r="A31" i="53"/>
  <c r="BA20" i="53"/>
  <c r="BJ20" i="53"/>
  <c r="A16" i="53"/>
  <c r="A21" i="53"/>
  <c r="A17" i="53"/>
  <c r="A19" i="53"/>
  <c r="A22" i="53"/>
  <c r="A48" i="53"/>
  <c r="A18" i="53"/>
  <c r="BI111" i="46" l="1"/>
  <c r="BJ111" i="46"/>
  <c r="BI109" i="46"/>
  <c r="BJ109" i="46"/>
  <c r="BI107" i="46"/>
  <c r="BJ107" i="46"/>
  <c r="BI105" i="46"/>
  <c r="BJ105" i="46"/>
  <c r="BI103" i="46"/>
  <c r="BJ103" i="46"/>
  <c r="BI101" i="46"/>
  <c r="BJ101" i="46"/>
  <c r="BI99" i="46"/>
  <c r="BJ99" i="46"/>
  <c r="BI97" i="46"/>
  <c r="BJ97" i="46"/>
  <c r="BI95" i="46"/>
  <c r="BJ95" i="46"/>
  <c r="BI93" i="46"/>
  <c r="BJ93" i="46"/>
  <c r="BI91" i="46"/>
  <c r="BJ91" i="46"/>
  <c r="BI89" i="46"/>
  <c r="BJ89" i="46"/>
  <c r="BI87" i="46"/>
  <c r="BJ87" i="46"/>
  <c r="BI85" i="46"/>
  <c r="BJ85" i="46"/>
  <c r="BI83" i="46"/>
  <c r="BJ83" i="46"/>
  <c r="BI81" i="46"/>
  <c r="BJ81" i="46"/>
  <c r="BI79" i="46"/>
  <c r="BJ79" i="46"/>
  <c r="BI77" i="46"/>
  <c r="BJ77" i="46"/>
  <c r="BI75" i="46"/>
  <c r="BJ75" i="46"/>
  <c r="BI73" i="46"/>
  <c r="BJ73" i="46"/>
  <c r="BI71" i="46"/>
  <c r="BJ71" i="46"/>
  <c r="BI69" i="46"/>
  <c r="BJ69" i="46"/>
  <c r="BI67" i="46"/>
  <c r="BJ67" i="46"/>
  <c r="BI65" i="46"/>
  <c r="BJ65" i="46"/>
  <c r="BI63" i="46"/>
  <c r="BJ63" i="46"/>
  <c r="BI61" i="46"/>
  <c r="BJ61" i="46"/>
  <c r="BI59" i="46"/>
  <c r="BJ59" i="46"/>
  <c r="BI57" i="46"/>
  <c r="BJ57" i="46"/>
  <c r="BI55" i="46"/>
  <c r="BJ55" i="46"/>
  <c r="BI53" i="46"/>
  <c r="BJ53" i="46"/>
  <c r="BI51" i="46"/>
  <c r="BJ51" i="46"/>
  <c r="BI49" i="46"/>
  <c r="BJ49" i="46"/>
  <c r="BI47" i="46"/>
  <c r="BJ47" i="46"/>
  <c r="BI45" i="46"/>
  <c r="BJ45" i="46"/>
  <c r="BI43" i="46"/>
  <c r="BJ43" i="46"/>
  <c r="BI41" i="46"/>
  <c r="BJ41" i="46"/>
  <c r="BI39" i="46"/>
  <c r="BJ39" i="46"/>
  <c r="BI37" i="46"/>
  <c r="BJ37" i="46"/>
  <c r="BI35" i="46"/>
  <c r="BJ35" i="46"/>
  <c r="BI33" i="46"/>
  <c r="BJ33" i="46"/>
  <c r="BI31" i="46"/>
  <c r="BJ31" i="46"/>
  <c r="BI29" i="46"/>
  <c r="BJ29" i="46"/>
  <c r="BI27" i="46"/>
  <c r="BJ27" i="46"/>
  <c r="BJ25" i="46"/>
  <c r="BI25" i="46"/>
  <c r="BJ23" i="46"/>
  <c r="BI23" i="46"/>
  <c r="BJ21" i="46"/>
  <c r="BI21" i="46"/>
  <c r="BJ19" i="46"/>
  <c r="BI19" i="46"/>
  <c r="BJ17" i="46"/>
  <c r="BI17" i="46"/>
  <c r="BJ15" i="46"/>
  <c r="BI15" i="46"/>
  <c r="BJ110" i="46"/>
  <c r="BI110" i="46"/>
  <c r="BJ108" i="46"/>
  <c r="BI108" i="46"/>
  <c r="BJ106" i="46"/>
  <c r="BI106" i="46"/>
  <c r="BJ104" i="46"/>
  <c r="BI104" i="46"/>
  <c r="BJ102" i="46"/>
  <c r="BI102" i="46"/>
  <c r="BJ100" i="46"/>
  <c r="BI100" i="46"/>
  <c r="BJ98" i="46"/>
  <c r="BI98" i="46"/>
  <c r="BJ96" i="46"/>
  <c r="BI96" i="46"/>
  <c r="BJ94" i="46"/>
  <c r="BI94" i="46"/>
  <c r="BJ92" i="46"/>
  <c r="BI92" i="46"/>
  <c r="BJ90" i="46"/>
  <c r="BI90" i="46"/>
  <c r="BJ88" i="46"/>
  <c r="BI88" i="46"/>
  <c r="BJ86" i="46"/>
  <c r="BI86" i="46"/>
  <c r="BJ84" i="46"/>
  <c r="BI84" i="46"/>
  <c r="BJ82" i="46"/>
  <c r="BI82" i="46"/>
  <c r="BJ80" i="46"/>
  <c r="BI80" i="46"/>
  <c r="BJ78" i="46"/>
  <c r="BI78" i="46"/>
  <c r="BJ76" i="46"/>
  <c r="BI76" i="46"/>
  <c r="BJ74" i="46"/>
  <c r="BI74" i="46"/>
  <c r="BJ72" i="46"/>
  <c r="BI72" i="46"/>
  <c r="BJ70" i="46"/>
  <c r="BI70" i="46"/>
  <c r="BJ68" i="46"/>
  <c r="BI68" i="46"/>
  <c r="BJ66" i="46"/>
  <c r="BI66" i="46"/>
  <c r="BJ64" i="46"/>
  <c r="BI64" i="46"/>
  <c r="BJ62" i="46"/>
  <c r="BI62" i="46"/>
  <c r="BJ60" i="46"/>
  <c r="BI60" i="46"/>
  <c r="BJ58" i="46"/>
  <c r="BI58" i="46"/>
  <c r="BJ56" i="46"/>
  <c r="BI56" i="46"/>
  <c r="BJ54" i="46"/>
  <c r="BI54" i="46"/>
  <c r="BJ52" i="46"/>
  <c r="BI52" i="46"/>
  <c r="BJ50" i="46"/>
  <c r="BI50" i="46"/>
  <c r="BJ48" i="46"/>
  <c r="BI48" i="46"/>
  <c r="BJ46" i="46"/>
  <c r="BI46" i="46"/>
  <c r="BJ44" i="46"/>
  <c r="BI44" i="46"/>
  <c r="BJ42" i="46"/>
  <c r="BI42" i="46"/>
  <c r="BJ40" i="46"/>
  <c r="BI40" i="46"/>
  <c r="BJ38" i="46"/>
  <c r="BI38" i="46"/>
  <c r="BJ36" i="46"/>
  <c r="BI36" i="46"/>
  <c r="BJ34" i="46"/>
  <c r="BI34" i="46"/>
  <c r="BJ32" i="46"/>
  <c r="BI32" i="46"/>
  <c r="BJ30" i="46"/>
  <c r="BI30" i="46"/>
  <c r="BJ28" i="46"/>
  <c r="BI28" i="46"/>
  <c r="BI26" i="46"/>
  <c r="BJ26" i="46"/>
  <c r="BI24" i="46"/>
  <c r="BJ24" i="46"/>
  <c r="BI22" i="46"/>
  <c r="BJ22" i="46"/>
  <c r="BI20" i="46"/>
  <c r="BJ20" i="46"/>
  <c r="BI18" i="46"/>
  <c r="BJ18" i="46"/>
  <c r="BI16" i="46"/>
  <c r="BJ16" i="46"/>
  <c r="BI14" i="46"/>
  <c r="BJ14" i="46"/>
  <c r="A20" i="53"/>
  <c r="AX15" i="52"/>
  <c r="AW15" i="52"/>
  <c r="AV15" i="52"/>
  <c r="AU15" i="52"/>
  <c r="AX14" i="46"/>
  <c r="AY14" i="46"/>
  <c r="AX15" i="46"/>
  <c r="AY15" i="46"/>
  <c r="AX16" i="46"/>
  <c r="AY16" i="46"/>
  <c r="AX17" i="46"/>
  <c r="AY17" i="46"/>
  <c r="AX19" i="46"/>
  <c r="AY19" i="46"/>
  <c r="AX20" i="46"/>
  <c r="AY20" i="46"/>
  <c r="AX21" i="46"/>
  <c r="AY21" i="46"/>
  <c r="AX22" i="46"/>
  <c r="AY22" i="46"/>
  <c r="AX23" i="46"/>
  <c r="AY23" i="46"/>
  <c r="AX24" i="46"/>
  <c r="AY24" i="46"/>
  <c r="AX25" i="46"/>
  <c r="AY25" i="46"/>
  <c r="AX26" i="46"/>
  <c r="AY26" i="46"/>
  <c r="AX27" i="46"/>
  <c r="AY27" i="46"/>
  <c r="AX28" i="46"/>
  <c r="AY28" i="46"/>
  <c r="AX29" i="46"/>
  <c r="AY29" i="46"/>
  <c r="AX30" i="46"/>
  <c r="AY30" i="46"/>
  <c r="AX31" i="46"/>
  <c r="AY31" i="46"/>
  <c r="AX32" i="46"/>
  <c r="AY32" i="46"/>
  <c r="AX33" i="46"/>
  <c r="AY33" i="46"/>
  <c r="AX34" i="46"/>
  <c r="AY34" i="46"/>
  <c r="AX35" i="46"/>
  <c r="AY35" i="46"/>
  <c r="AX36" i="46"/>
  <c r="AY36" i="46"/>
  <c r="AX37" i="46"/>
  <c r="AY37" i="46"/>
  <c r="AX38" i="46"/>
  <c r="AY38" i="46"/>
  <c r="AX39" i="46"/>
  <c r="AY39" i="46"/>
  <c r="AX40" i="46"/>
  <c r="AY40" i="46"/>
  <c r="AX41" i="46"/>
  <c r="AY41" i="46"/>
  <c r="AX42" i="46"/>
  <c r="AY42" i="46"/>
  <c r="AX43" i="46"/>
  <c r="AY43" i="46"/>
  <c r="AX44" i="46"/>
  <c r="AY44" i="46"/>
  <c r="AX45" i="46"/>
  <c r="AY45" i="46"/>
  <c r="AX46" i="46"/>
  <c r="AY46" i="46"/>
  <c r="AX47" i="46"/>
  <c r="AY47" i="46"/>
  <c r="AX48" i="46"/>
  <c r="AY48" i="46"/>
  <c r="AX49" i="46"/>
  <c r="AY49" i="46"/>
  <c r="AX50" i="46"/>
  <c r="AY50" i="46"/>
  <c r="AX51" i="46"/>
  <c r="AY51" i="46"/>
  <c r="AX52" i="46"/>
  <c r="AY52" i="46"/>
  <c r="AX53" i="46"/>
  <c r="AY53" i="46"/>
  <c r="AX54" i="46"/>
  <c r="AY54" i="46"/>
  <c r="AX55" i="46"/>
  <c r="AY55" i="46"/>
  <c r="AX56" i="46"/>
  <c r="AY56" i="46"/>
  <c r="AX57" i="46"/>
  <c r="AY57" i="46"/>
  <c r="AX58" i="46"/>
  <c r="AY58" i="46"/>
  <c r="AX59" i="46"/>
  <c r="AY59" i="46"/>
  <c r="AX60" i="46"/>
  <c r="AY60" i="46"/>
  <c r="AX61" i="46"/>
  <c r="AY61" i="46"/>
  <c r="AX62" i="46"/>
  <c r="AY62" i="46"/>
  <c r="AX63" i="46"/>
  <c r="AY63" i="46"/>
  <c r="AX64" i="46"/>
  <c r="AY64" i="46"/>
  <c r="AX65" i="46"/>
  <c r="AY65" i="46"/>
  <c r="AX66" i="46"/>
  <c r="AY66" i="46"/>
  <c r="AX67" i="46"/>
  <c r="AY67" i="46"/>
  <c r="AX68" i="46"/>
  <c r="AY68" i="46"/>
  <c r="AX69" i="46"/>
  <c r="AY69" i="46"/>
  <c r="AX70" i="46"/>
  <c r="AY70" i="46"/>
  <c r="AX71" i="46"/>
  <c r="AY71" i="46"/>
  <c r="AX72" i="46"/>
  <c r="AY72" i="46"/>
  <c r="AX73" i="46"/>
  <c r="AY73" i="46"/>
  <c r="AX74" i="46"/>
  <c r="AY74" i="46"/>
  <c r="AX75" i="46"/>
  <c r="AY75" i="46"/>
  <c r="AX76" i="46"/>
  <c r="AY76" i="46"/>
  <c r="AX77" i="46"/>
  <c r="AY77" i="46"/>
  <c r="AX78" i="46"/>
  <c r="AY78" i="46"/>
  <c r="AX79" i="46"/>
  <c r="AY79" i="46"/>
  <c r="AX80" i="46"/>
  <c r="AY80" i="46"/>
  <c r="AX81" i="46"/>
  <c r="AY81" i="46"/>
  <c r="AX82" i="46"/>
  <c r="AY82" i="46"/>
  <c r="AX83" i="46"/>
  <c r="AY83" i="46"/>
  <c r="AX84" i="46"/>
  <c r="AY84" i="46"/>
  <c r="AX85" i="46"/>
  <c r="AY85" i="46"/>
  <c r="AX86" i="46"/>
  <c r="AY86" i="46"/>
  <c r="AX87" i="46"/>
  <c r="AY87" i="46"/>
  <c r="AX88" i="46"/>
  <c r="AY88" i="46"/>
  <c r="AX89" i="46"/>
  <c r="AY89" i="46"/>
  <c r="AX90" i="46"/>
  <c r="AY90" i="46"/>
  <c r="AX91" i="46"/>
  <c r="AY91" i="46"/>
  <c r="AX92" i="46"/>
  <c r="AY92" i="46"/>
  <c r="AX93" i="46"/>
  <c r="AY93" i="46"/>
  <c r="AX94" i="46"/>
  <c r="AY94" i="46"/>
  <c r="AX95" i="46"/>
  <c r="AY95" i="46"/>
  <c r="AX96" i="46"/>
  <c r="AY96" i="46"/>
  <c r="AX97" i="46"/>
  <c r="AY97" i="46"/>
  <c r="AX98" i="46"/>
  <c r="AY98" i="46"/>
  <c r="AX99" i="46"/>
  <c r="AY99" i="46"/>
  <c r="AX100" i="46"/>
  <c r="AY100" i="46"/>
  <c r="AX101" i="46"/>
  <c r="AY101" i="46"/>
  <c r="AX102" i="46"/>
  <c r="AY102" i="46"/>
  <c r="AX103" i="46"/>
  <c r="AY103" i="46"/>
  <c r="AX104" i="46"/>
  <c r="AY104" i="46"/>
  <c r="AX105" i="46"/>
  <c r="AY105" i="46"/>
  <c r="AX106" i="46"/>
  <c r="AY106" i="46"/>
  <c r="AX107" i="46"/>
  <c r="AY107" i="46"/>
  <c r="AX108" i="46"/>
  <c r="AY108" i="46"/>
  <c r="AX109" i="46"/>
  <c r="AY109" i="46"/>
  <c r="AX110" i="46"/>
  <c r="AY110" i="46"/>
  <c r="AX111" i="46"/>
  <c r="AY111" i="46"/>
  <c r="AY13" i="46"/>
  <c r="AX13" i="46"/>
  <c r="AW14" i="46"/>
  <c r="AW15" i="46"/>
  <c r="AW16" i="46"/>
  <c r="AW17" i="46"/>
  <c r="AW19" i="46"/>
  <c r="AW20" i="46"/>
  <c r="AW21" i="46"/>
  <c r="AW22" i="46"/>
  <c r="AW23" i="46"/>
  <c r="AW24" i="46"/>
  <c r="AW25" i="46"/>
  <c r="AW26" i="46"/>
  <c r="AW27" i="46"/>
  <c r="AW28" i="46"/>
  <c r="AW29" i="46"/>
  <c r="AW30" i="46"/>
  <c r="AW31" i="46"/>
  <c r="AW32" i="46"/>
  <c r="AW33" i="46"/>
  <c r="AW34" i="46"/>
  <c r="AW35" i="46"/>
  <c r="AW36" i="46"/>
  <c r="AW37" i="46"/>
  <c r="AW38" i="46"/>
  <c r="AW39" i="46"/>
  <c r="AW40" i="46"/>
  <c r="AW41" i="46"/>
  <c r="AW42" i="46"/>
  <c r="AW43" i="46"/>
  <c r="AW44" i="46"/>
  <c r="AW45" i="46"/>
  <c r="AW46" i="46"/>
  <c r="AW47" i="46"/>
  <c r="AW48" i="46"/>
  <c r="AW49" i="46"/>
  <c r="AW50" i="46"/>
  <c r="AW51" i="46"/>
  <c r="AW52" i="46"/>
  <c r="AW53" i="46"/>
  <c r="AW54" i="46"/>
  <c r="AW55" i="46"/>
  <c r="AW56" i="46"/>
  <c r="AW57" i="46"/>
  <c r="AW58" i="46"/>
  <c r="AW59" i="46"/>
  <c r="AW60" i="46"/>
  <c r="AW61" i="46"/>
  <c r="AW62" i="46"/>
  <c r="AW63" i="46"/>
  <c r="AW64" i="46"/>
  <c r="AW65" i="46"/>
  <c r="AW66" i="46"/>
  <c r="AW67" i="46"/>
  <c r="AW68" i="46"/>
  <c r="AW69" i="46"/>
  <c r="AW70" i="46"/>
  <c r="AW71" i="46"/>
  <c r="AW72" i="46"/>
  <c r="AW73" i="46"/>
  <c r="AW74" i="46"/>
  <c r="AW75" i="46"/>
  <c r="AW76" i="46"/>
  <c r="AW77" i="46"/>
  <c r="AW78" i="46"/>
  <c r="AW79" i="46"/>
  <c r="AW80" i="46"/>
  <c r="AW81" i="46"/>
  <c r="AW82" i="46"/>
  <c r="AW83" i="46"/>
  <c r="AW84" i="46"/>
  <c r="AW85" i="46"/>
  <c r="AW86" i="46"/>
  <c r="AW87" i="46"/>
  <c r="AW88" i="46"/>
  <c r="AW89" i="46"/>
  <c r="AW90" i="46"/>
  <c r="AW91" i="46"/>
  <c r="AW92" i="46"/>
  <c r="AW93" i="46"/>
  <c r="AW94" i="46"/>
  <c r="AW95" i="46"/>
  <c r="AW96" i="46"/>
  <c r="AW97" i="46"/>
  <c r="AW98" i="46"/>
  <c r="AW99" i="46"/>
  <c r="AW100" i="46"/>
  <c r="AW101" i="46"/>
  <c r="AW102" i="46"/>
  <c r="AW103" i="46"/>
  <c r="AW104" i="46"/>
  <c r="AW105" i="46"/>
  <c r="AW106" i="46"/>
  <c r="AW107" i="46"/>
  <c r="AW108" i="46"/>
  <c r="AW109" i="46"/>
  <c r="AW110" i="46"/>
  <c r="AW111" i="46"/>
  <c r="AW13" i="46"/>
  <c r="AZ110" i="46" l="1"/>
  <c r="AZ108" i="46"/>
  <c r="BA108" i="46" s="1"/>
  <c r="BH108" i="46" s="1"/>
  <c r="BM108" i="46" s="1"/>
  <c r="AZ106" i="46"/>
  <c r="AZ104" i="46"/>
  <c r="BA104" i="46" s="1"/>
  <c r="BH104" i="46" s="1"/>
  <c r="AZ102" i="46"/>
  <c r="AZ100" i="46"/>
  <c r="BA100" i="46" s="1"/>
  <c r="BH100" i="46" s="1"/>
  <c r="BM100" i="46" s="1"/>
  <c r="AZ98" i="46"/>
  <c r="AZ96" i="46"/>
  <c r="BA96" i="46" s="1"/>
  <c r="BH96" i="46" s="1"/>
  <c r="AZ94" i="46"/>
  <c r="AZ92" i="46"/>
  <c r="BA92" i="46" s="1"/>
  <c r="BH92" i="46" s="1"/>
  <c r="BM92" i="46" s="1"/>
  <c r="AZ90" i="46"/>
  <c r="AZ88" i="46"/>
  <c r="BA88" i="46" s="1"/>
  <c r="BH88" i="46" s="1"/>
  <c r="AZ86" i="46"/>
  <c r="AZ84" i="46"/>
  <c r="BA84" i="46" s="1"/>
  <c r="BH84" i="46" s="1"/>
  <c r="BM84" i="46" s="1"/>
  <c r="AZ82" i="46"/>
  <c r="AZ80" i="46"/>
  <c r="BA80" i="46" s="1"/>
  <c r="BH80" i="46" s="1"/>
  <c r="AZ78" i="46"/>
  <c r="AZ76" i="46"/>
  <c r="BA76" i="46" s="1"/>
  <c r="BH76" i="46" s="1"/>
  <c r="BM76" i="46" s="1"/>
  <c r="AZ74" i="46"/>
  <c r="AZ72" i="46"/>
  <c r="BA72" i="46" s="1"/>
  <c r="BH72" i="46" s="1"/>
  <c r="AZ70" i="46"/>
  <c r="AZ68" i="46"/>
  <c r="BA68" i="46" s="1"/>
  <c r="BH68" i="46" s="1"/>
  <c r="BM68" i="46" s="1"/>
  <c r="AZ66" i="46"/>
  <c r="AZ64" i="46"/>
  <c r="BA64" i="46" s="1"/>
  <c r="BH64" i="46" s="1"/>
  <c r="AZ62" i="46"/>
  <c r="AZ60" i="46"/>
  <c r="BA60" i="46" s="1"/>
  <c r="BH60" i="46" s="1"/>
  <c r="BM60" i="46" s="1"/>
  <c r="AZ58" i="46"/>
  <c r="AZ56" i="46"/>
  <c r="BA56" i="46" s="1"/>
  <c r="BH56" i="46" s="1"/>
  <c r="AZ54" i="46"/>
  <c r="AZ52" i="46"/>
  <c r="BA52" i="46" s="1"/>
  <c r="BH52" i="46" s="1"/>
  <c r="BM52" i="46" s="1"/>
  <c r="AZ50" i="46"/>
  <c r="AZ48" i="46"/>
  <c r="BA48" i="46" s="1"/>
  <c r="BH48" i="46" s="1"/>
  <c r="AZ46" i="46"/>
  <c r="AZ44" i="46"/>
  <c r="BA44" i="46" s="1"/>
  <c r="BH44" i="46" s="1"/>
  <c r="BM44" i="46" s="1"/>
  <c r="AZ42" i="46"/>
  <c r="AZ40" i="46"/>
  <c r="BA40" i="46" s="1"/>
  <c r="BH40" i="46" s="1"/>
  <c r="AZ38" i="46"/>
  <c r="AZ36" i="46"/>
  <c r="BA36" i="46" s="1"/>
  <c r="BH36" i="46" s="1"/>
  <c r="BM36" i="46" s="1"/>
  <c r="AZ34" i="46"/>
  <c r="AZ32" i="46"/>
  <c r="BA32" i="46" s="1"/>
  <c r="BH32" i="46" s="1"/>
  <c r="AZ30" i="46"/>
  <c r="AZ28" i="46"/>
  <c r="BA28" i="46" s="1"/>
  <c r="BH28" i="46" s="1"/>
  <c r="BM28" i="46" s="1"/>
  <c r="AZ24" i="46"/>
  <c r="AZ22" i="46"/>
  <c r="BA22" i="46" s="1"/>
  <c r="BH22" i="46" s="1"/>
  <c r="AZ20" i="46"/>
  <c r="BA20" i="46" s="1"/>
  <c r="BH20" i="46" s="1"/>
  <c r="BL16" i="46"/>
  <c r="BL20" i="46"/>
  <c r="BL24" i="46"/>
  <c r="BL28" i="46"/>
  <c r="BL32" i="46"/>
  <c r="BL36" i="46"/>
  <c r="BL40" i="46"/>
  <c r="BL44" i="46"/>
  <c r="BL48" i="46"/>
  <c r="BL52" i="46"/>
  <c r="BL56" i="46"/>
  <c r="BL60" i="46"/>
  <c r="BL64" i="46"/>
  <c r="BL68" i="46"/>
  <c r="BL72" i="46"/>
  <c r="BL76" i="46"/>
  <c r="BL80" i="46"/>
  <c r="BL84" i="46"/>
  <c r="BL88" i="46"/>
  <c r="BL92" i="46"/>
  <c r="BL96" i="46"/>
  <c r="BL100" i="46"/>
  <c r="BL104" i="46"/>
  <c r="BL108" i="46"/>
  <c r="BL17" i="46"/>
  <c r="BL29" i="46"/>
  <c r="BL33" i="46"/>
  <c r="BL37" i="46"/>
  <c r="BL41" i="46"/>
  <c r="BL45" i="46"/>
  <c r="BL49" i="46"/>
  <c r="BL53" i="46"/>
  <c r="BL57" i="46"/>
  <c r="BL61" i="46"/>
  <c r="BL65" i="46"/>
  <c r="BL69" i="46"/>
  <c r="BL73" i="46"/>
  <c r="BL77" i="46"/>
  <c r="BL81" i="46"/>
  <c r="BL85" i="46"/>
  <c r="BL89" i="46"/>
  <c r="BL93" i="46"/>
  <c r="BL97" i="46"/>
  <c r="BL101" i="46"/>
  <c r="BL105" i="46"/>
  <c r="BL109" i="46"/>
  <c r="AZ13" i="46"/>
  <c r="BA13" i="46" s="1"/>
  <c r="AZ17" i="46"/>
  <c r="AZ26" i="46"/>
  <c r="BA26" i="46" s="1"/>
  <c r="BH26" i="46" s="1"/>
  <c r="BM26" i="46" s="1"/>
  <c r="BL25" i="46"/>
  <c r="BL21" i="46"/>
  <c r="AZ15" i="46"/>
  <c r="BA15" i="46" s="1"/>
  <c r="BH15" i="46" s="1"/>
  <c r="AZ111" i="46"/>
  <c r="BA111" i="46" s="1"/>
  <c r="BH111" i="46" s="1"/>
  <c r="AZ109" i="46"/>
  <c r="BA109" i="46" s="1"/>
  <c r="AZ107" i="46"/>
  <c r="BA107" i="46" s="1"/>
  <c r="BH107" i="46" s="1"/>
  <c r="BM107" i="46" s="1"/>
  <c r="AZ105" i="46"/>
  <c r="BA105" i="46" s="1"/>
  <c r="BH105" i="46" s="1"/>
  <c r="AZ103" i="46"/>
  <c r="BA103" i="46" s="1"/>
  <c r="BH103" i="46" s="1"/>
  <c r="BM103" i="46" s="1"/>
  <c r="AZ101" i="46"/>
  <c r="BA101" i="46" s="1"/>
  <c r="AZ99" i="46"/>
  <c r="BA99" i="46" s="1"/>
  <c r="BH99" i="46" s="1"/>
  <c r="BM99" i="46" s="1"/>
  <c r="AZ97" i="46"/>
  <c r="BA97" i="46" s="1"/>
  <c r="BH97" i="46" s="1"/>
  <c r="AZ95" i="46"/>
  <c r="BA95" i="46" s="1"/>
  <c r="BH95" i="46" s="1"/>
  <c r="AZ93" i="46"/>
  <c r="BA93" i="46" s="1"/>
  <c r="AZ91" i="46"/>
  <c r="BA91" i="46" s="1"/>
  <c r="BH91" i="46" s="1"/>
  <c r="BM91" i="46" s="1"/>
  <c r="AZ89" i="46"/>
  <c r="BA89" i="46" s="1"/>
  <c r="BH89" i="46" s="1"/>
  <c r="AZ87" i="46"/>
  <c r="BA87" i="46" s="1"/>
  <c r="BH87" i="46" s="1"/>
  <c r="AZ85" i="46"/>
  <c r="BA85" i="46" s="1"/>
  <c r="AZ83" i="46"/>
  <c r="BA83" i="46" s="1"/>
  <c r="BH83" i="46" s="1"/>
  <c r="BM83" i="46" s="1"/>
  <c r="AZ81" i="46"/>
  <c r="BA81" i="46" s="1"/>
  <c r="BH81" i="46" s="1"/>
  <c r="AZ79" i="46"/>
  <c r="BA79" i="46" s="1"/>
  <c r="BH79" i="46" s="1"/>
  <c r="AZ77" i="46"/>
  <c r="BA77" i="46" s="1"/>
  <c r="AZ75" i="46"/>
  <c r="BA75" i="46" s="1"/>
  <c r="BH75" i="46" s="1"/>
  <c r="BM75" i="46" s="1"/>
  <c r="AZ73" i="46"/>
  <c r="BA73" i="46" s="1"/>
  <c r="BH73" i="46" s="1"/>
  <c r="AZ71" i="46"/>
  <c r="AZ69" i="46"/>
  <c r="BA69" i="46" s="1"/>
  <c r="AZ67" i="46"/>
  <c r="BA67" i="46" s="1"/>
  <c r="BH67" i="46" s="1"/>
  <c r="BM67" i="46" s="1"/>
  <c r="AZ65" i="46"/>
  <c r="BA65" i="46" s="1"/>
  <c r="BH65" i="46" s="1"/>
  <c r="AZ63" i="46"/>
  <c r="BA63" i="46" s="1"/>
  <c r="BH63" i="46" s="1"/>
  <c r="AZ61" i="46"/>
  <c r="BA61" i="46" s="1"/>
  <c r="AZ59" i="46"/>
  <c r="BA59" i="46" s="1"/>
  <c r="BH59" i="46" s="1"/>
  <c r="BM59" i="46" s="1"/>
  <c r="AZ57" i="46"/>
  <c r="BA57" i="46" s="1"/>
  <c r="BH57" i="46" s="1"/>
  <c r="AZ55" i="46"/>
  <c r="BA55" i="46" s="1"/>
  <c r="BH55" i="46" s="1"/>
  <c r="AZ53" i="46"/>
  <c r="BA53" i="46" s="1"/>
  <c r="AZ51" i="46"/>
  <c r="BA51" i="46" s="1"/>
  <c r="BH51" i="46" s="1"/>
  <c r="BM51" i="46" s="1"/>
  <c r="AZ49" i="46"/>
  <c r="BA49" i="46" s="1"/>
  <c r="BH49" i="46" s="1"/>
  <c r="AZ47" i="46"/>
  <c r="BA47" i="46" s="1"/>
  <c r="BH47" i="46" s="1"/>
  <c r="AZ45" i="46"/>
  <c r="BA45" i="46" s="1"/>
  <c r="AZ43" i="46"/>
  <c r="BA43" i="46" s="1"/>
  <c r="BH43" i="46" s="1"/>
  <c r="BM43" i="46" s="1"/>
  <c r="AZ41" i="46"/>
  <c r="BA41" i="46" s="1"/>
  <c r="BH41" i="46" s="1"/>
  <c r="AZ39" i="46"/>
  <c r="BA39" i="46" s="1"/>
  <c r="BH39" i="46" s="1"/>
  <c r="BM39" i="46" s="1"/>
  <c r="AZ37" i="46"/>
  <c r="BA37" i="46" s="1"/>
  <c r="AZ35" i="46"/>
  <c r="BA35" i="46" s="1"/>
  <c r="BH35" i="46" s="1"/>
  <c r="BM35" i="46" s="1"/>
  <c r="AZ33" i="46"/>
  <c r="BA33" i="46" s="1"/>
  <c r="BH33" i="46" s="1"/>
  <c r="AZ31" i="46"/>
  <c r="BA31" i="46" s="1"/>
  <c r="BH31" i="46" s="1"/>
  <c r="AZ29" i="46"/>
  <c r="BA29" i="46" s="1"/>
  <c r="AZ27" i="46"/>
  <c r="BA27" i="46" s="1"/>
  <c r="BH27" i="46" s="1"/>
  <c r="BM27" i="46" s="1"/>
  <c r="AZ25" i="46"/>
  <c r="BA25" i="46" s="1"/>
  <c r="AZ23" i="46"/>
  <c r="BA23" i="46" s="1"/>
  <c r="BH23" i="46" s="1"/>
  <c r="BM23" i="46" s="1"/>
  <c r="AZ21" i="46"/>
  <c r="BA21" i="46" s="1"/>
  <c r="BH21" i="46" s="1"/>
  <c r="AZ19" i="46"/>
  <c r="BA19" i="46" s="1"/>
  <c r="BH19" i="46" s="1"/>
  <c r="AZ16" i="46"/>
  <c r="BA16" i="46" s="1"/>
  <c r="BH16" i="46" s="1"/>
  <c r="AZ14" i="46"/>
  <c r="BA14" i="46" s="1"/>
  <c r="BH14" i="46" s="1"/>
  <c r="BL27" i="46"/>
  <c r="BL14" i="46"/>
  <c r="BM14" i="46" s="1"/>
  <c r="BL18" i="46"/>
  <c r="BL22" i="46"/>
  <c r="BL26" i="46"/>
  <c r="BL30" i="46"/>
  <c r="BL34" i="46"/>
  <c r="BL38" i="46"/>
  <c r="BL42" i="46"/>
  <c r="BL46" i="46"/>
  <c r="BL50" i="46"/>
  <c r="BL54" i="46"/>
  <c r="BL58" i="46"/>
  <c r="BL62" i="46"/>
  <c r="BL66" i="46"/>
  <c r="BL70" i="46"/>
  <c r="BL74" i="46"/>
  <c r="BL78" i="46"/>
  <c r="BL82" i="46"/>
  <c r="BL86" i="46"/>
  <c r="BL90" i="46"/>
  <c r="BL94" i="46"/>
  <c r="BL98" i="46"/>
  <c r="BL102" i="46"/>
  <c r="BL106" i="46"/>
  <c r="BL110" i="46"/>
  <c r="BL15" i="46"/>
  <c r="BM15" i="46" s="1"/>
  <c r="BL19" i="46"/>
  <c r="BL23" i="46"/>
  <c r="BL31" i="46"/>
  <c r="BL35" i="46"/>
  <c r="BL39" i="46"/>
  <c r="BL43" i="46"/>
  <c r="BL47" i="46"/>
  <c r="BL51" i="46"/>
  <c r="BL55" i="46"/>
  <c r="BL59" i="46"/>
  <c r="BL63" i="46"/>
  <c r="BL67" i="46"/>
  <c r="BL71" i="46"/>
  <c r="BL75" i="46"/>
  <c r="BL79" i="46"/>
  <c r="BL83" i="46"/>
  <c r="BL87" i="46"/>
  <c r="BL91" i="46"/>
  <c r="BL95" i="46"/>
  <c r="BL99" i="46"/>
  <c r="BL103" i="46"/>
  <c r="BL107" i="46"/>
  <c r="BL111" i="46"/>
  <c r="BA66" i="46"/>
  <c r="BH66" i="46" s="1"/>
  <c r="BM66" i="46" s="1"/>
  <c r="BA62" i="46"/>
  <c r="BH62" i="46" s="1"/>
  <c r="BM62" i="46" s="1"/>
  <c r="BA50" i="46"/>
  <c r="BH50" i="46" s="1"/>
  <c r="BM50" i="46" s="1"/>
  <c r="BA46" i="46"/>
  <c r="BH46" i="46" s="1"/>
  <c r="BM46" i="46" s="1"/>
  <c r="BA42" i="46"/>
  <c r="BH42" i="46" s="1"/>
  <c r="BM42" i="46" s="1"/>
  <c r="BA38" i="46"/>
  <c r="BH38" i="46" s="1"/>
  <c r="BM38" i="46" s="1"/>
  <c r="BA34" i="46"/>
  <c r="BH34" i="46" s="1"/>
  <c r="BM34" i="46" s="1"/>
  <c r="BA30" i="46"/>
  <c r="BH30" i="46" s="1"/>
  <c r="BM30" i="46" s="1"/>
  <c r="BA24" i="46"/>
  <c r="BH24" i="46" s="1"/>
  <c r="BM24" i="46" s="1"/>
  <c r="BA17" i="46"/>
  <c r="BH17" i="46" s="1"/>
  <c r="BA71" i="46"/>
  <c r="BA110" i="46"/>
  <c r="BH110" i="46" s="1"/>
  <c r="BM110" i="46" s="1"/>
  <c r="BA106" i="46"/>
  <c r="BH106" i="46" s="1"/>
  <c r="BM106" i="46" s="1"/>
  <c r="BA102" i="46"/>
  <c r="BH102" i="46" s="1"/>
  <c r="BM102" i="46" s="1"/>
  <c r="BA98" i="46"/>
  <c r="BH98" i="46" s="1"/>
  <c r="BM98" i="46" s="1"/>
  <c r="BA94" i="46"/>
  <c r="BH94" i="46" s="1"/>
  <c r="BM94" i="46" s="1"/>
  <c r="BA90" i="46"/>
  <c r="BH90" i="46" s="1"/>
  <c r="BM90" i="46" s="1"/>
  <c r="BA86" i="46"/>
  <c r="BH86" i="46" s="1"/>
  <c r="BM86" i="46" s="1"/>
  <c r="BA82" i="46"/>
  <c r="BH82" i="46" s="1"/>
  <c r="BM82" i="46" s="1"/>
  <c r="BA78" i="46"/>
  <c r="BH78" i="46" s="1"/>
  <c r="BM78" i="46" s="1"/>
  <c r="BA74" i="46"/>
  <c r="BH74" i="46" s="1"/>
  <c r="BM74" i="46" s="1"/>
  <c r="BA70" i="46"/>
  <c r="BH70" i="46" s="1"/>
  <c r="BM70" i="46" s="1"/>
  <c r="BA58" i="46"/>
  <c r="BH58" i="46" s="1"/>
  <c r="BM58" i="46" s="1"/>
  <c r="BA54" i="46"/>
  <c r="BH54" i="46" s="1"/>
  <c r="BM54" i="46" s="1"/>
  <c r="AY110" i="45"/>
  <c r="AY108" i="45"/>
  <c r="AY106" i="45"/>
  <c r="AY104" i="45"/>
  <c r="AX102" i="45"/>
  <c r="AY100" i="45"/>
  <c r="AY98" i="45"/>
  <c r="AY96" i="45"/>
  <c r="AY94" i="45"/>
  <c r="AY92" i="45"/>
  <c r="AY90" i="45"/>
  <c r="AY88" i="45"/>
  <c r="AY66" i="45"/>
  <c r="AY64" i="45"/>
  <c r="AY62" i="45"/>
  <c r="AY60" i="45"/>
  <c r="AY58" i="45"/>
  <c r="AY56" i="45"/>
  <c r="AY54" i="45"/>
  <c r="AY52" i="45"/>
  <c r="AY50" i="45"/>
  <c r="AY48" i="45"/>
  <c r="AY46" i="45"/>
  <c r="AY44" i="45"/>
  <c r="AY42" i="45"/>
  <c r="AY40" i="45"/>
  <c r="AW39" i="45"/>
  <c r="AW37" i="45"/>
  <c r="AW35" i="45"/>
  <c r="AW33" i="45"/>
  <c r="AW31" i="45"/>
  <c r="AW29" i="45"/>
  <c r="AW27" i="45"/>
  <c r="AW25" i="45"/>
  <c r="AW23" i="45"/>
  <c r="AW107" i="45"/>
  <c r="AY105" i="45"/>
  <c r="AW103" i="45"/>
  <c r="AW67" i="45"/>
  <c r="AW65" i="45"/>
  <c r="AW63" i="45"/>
  <c r="AW61" i="45"/>
  <c r="AW59" i="45"/>
  <c r="AY57" i="45"/>
  <c r="AY55" i="45"/>
  <c r="AW53" i="45"/>
  <c r="AW51" i="45"/>
  <c r="AW49" i="45"/>
  <c r="AW47" i="45"/>
  <c r="AW45" i="45"/>
  <c r="AW43" i="45"/>
  <c r="AW41" i="45"/>
  <c r="AY39" i="45"/>
  <c r="AY38" i="45"/>
  <c r="AY36" i="45"/>
  <c r="AY34" i="45"/>
  <c r="AY32" i="45"/>
  <c r="AY30" i="45"/>
  <c r="AY28" i="45"/>
  <c r="AY26" i="45"/>
  <c r="AW24" i="45"/>
  <c r="AX22" i="45"/>
  <c r="AY103" i="45"/>
  <c r="AY47" i="45"/>
  <c r="AY31" i="45"/>
  <c r="AY51" i="45"/>
  <c r="AY43" i="45"/>
  <c r="AY35" i="45"/>
  <c r="AY27" i="45"/>
  <c r="AX23" i="45"/>
  <c r="AY63" i="45"/>
  <c r="AY59" i="45"/>
  <c r="AY67" i="45"/>
  <c r="AY61" i="45"/>
  <c r="AW55" i="45"/>
  <c r="AY53" i="45"/>
  <c r="AY49" i="45"/>
  <c r="AY45" i="45"/>
  <c r="AY41" i="45"/>
  <c r="AY37" i="45"/>
  <c r="AY33" i="45"/>
  <c r="AY29" i="45"/>
  <c r="AY25" i="45"/>
  <c r="AY24" i="45"/>
  <c r="AY107" i="45"/>
  <c r="AY65" i="45"/>
  <c r="AW109" i="45"/>
  <c r="AW105" i="45"/>
  <c r="AY101" i="45"/>
  <c r="AY99" i="45"/>
  <c r="AY97" i="45"/>
  <c r="AY95" i="45"/>
  <c r="AY93" i="45"/>
  <c r="AY91" i="45"/>
  <c r="AY89" i="45"/>
  <c r="AW57" i="45"/>
  <c r="AY23" i="45"/>
  <c r="AX20" i="45"/>
  <c r="AY109" i="45"/>
  <c r="AX108" i="45"/>
  <c r="AX106" i="45"/>
  <c r="AX104" i="45"/>
  <c r="AY70" i="45"/>
  <c r="AY68" i="45"/>
  <c r="AX66" i="45"/>
  <c r="AX64" i="45"/>
  <c r="AX62" i="45"/>
  <c r="AX60" i="45"/>
  <c r="AX58" i="45"/>
  <c r="AX56" i="45"/>
  <c r="AX54" i="45"/>
  <c r="AX52" i="45"/>
  <c r="AX50" i="45"/>
  <c r="AX48" i="45"/>
  <c r="AX46" i="45"/>
  <c r="AX44" i="45"/>
  <c r="AX42" i="45"/>
  <c r="AX40" i="45"/>
  <c r="AX38" i="45"/>
  <c r="AX36" i="45"/>
  <c r="AX34" i="45"/>
  <c r="AX32" i="45"/>
  <c r="AX30" i="45"/>
  <c r="AX28" i="45"/>
  <c r="AX26" i="45"/>
  <c r="AY111" i="45"/>
  <c r="AW111" i="45"/>
  <c r="AW110" i="45"/>
  <c r="AX111" i="45"/>
  <c r="AX110" i="45"/>
  <c r="AX109" i="45"/>
  <c r="AW108" i="45"/>
  <c r="BA108" i="45" s="1"/>
  <c r="BB108" i="45" s="1"/>
  <c r="A108" i="45" s="1"/>
  <c r="AX107" i="45"/>
  <c r="AW106" i="45"/>
  <c r="AX105" i="45"/>
  <c r="AW104" i="45"/>
  <c r="BA104" i="45" s="1"/>
  <c r="BB104" i="45" s="1"/>
  <c r="A104" i="45" s="1"/>
  <c r="AX103" i="45"/>
  <c r="AY87" i="45"/>
  <c r="AY85" i="45"/>
  <c r="AY83" i="45"/>
  <c r="AY81" i="45"/>
  <c r="AY79" i="45"/>
  <c r="AY77" i="45"/>
  <c r="AY75" i="45"/>
  <c r="AY73" i="45"/>
  <c r="AY71" i="45"/>
  <c r="AY69" i="45"/>
  <c r="AX67" i="45"/>
  <c r="AW66" i="45"/>
  <c r="BA66" i="45" s="1"/>
  <c r="BB66" i="45" s="1"/>
  <c r="A66" i="45" s="1"/>
  <c r="AX65" i="45"/>
  <c r="AW64" i="45"/>
  <c r="AX63" i="45"/>
  <c r="AW62" i="45"/>
  <c r="BA62" i="45" s="1"/>
  <c r="BB62" i="45" s="1"/>
  <c r="A62" i="45" s="1"/>
  <c r="AX61" i="45"/>
  <c r="AW60" i="45"/>
  <c r="AX59" i="45"/>
  <c r="AW58" i="45"/>
  <c r="BA58" i="45" s="1"/>
  <c r="BB58" i="45" s="1"/>
  <c r="A58" i="45" s="1"/>
  <c r="AX57" i="45"/>
  <c r="AW56" i="45"/>
  <c r="AX55" i="45"/>
  <c r="AW54" i="45"/>
  <c r="AX53" i="45"/>
  <c r="AW52" i="45"/>
  <c r="AX51" i="45"/>
  <c r="AW50" i="45"/>
  <c r="BA50" i="45" s="1"/>
  <c r="BB50" i="45" s="1"/>
  <c r="A50" i="45" s="1"/>
  <c r="AX49" i="45"/>
  <c r="AW48" i="45"/>
  <c r="AX47" i="45"/>
  <c r="AW46" i="45"/>
  <c r="BA46" i="45" s="1"/>
  <c r="BB46" i="45" s="1"/>
  <c r="A46" i="45" s="1"/>
  <c r="AX45" i="45"/>
  <c r="AW44" i="45"/>
  <c r="AX43" i="45"/>
  <c r="AW42" i="45"/>
  <c r="BA42" i="45" s="1"/>
  <c r="BB42" i="45" s="1"/>
  <c r="A42" i="45" s="1"/>
  <c r="AX41" i="45"/>
  <c r="AW40" i="45"/>
  <c r="AX39" i="45"/>
  <c r="AW38" i="45"/>
  <c r="AX37" i="45"/>
  <c r="AW36" i="45"/>
  <c r="AX35" i="45"/>
  <c r="AW34" i="45"/>
  <c r="AX33" i="45"/>
  <c r="AW32" i="45"/>
  <c r="AX31" i="45"/>
  <c r="AW30" i="45"/>
  <c r="AX29" i="45"/>
  <c r="AW28" i="45"/>
  <c r="AX27" i="45"/>
  <c r="AW26" i="45"/>
  <c r="AX25" i="45"/>
  <c r="AY86" i="45"/>
  <c r="AY84" i="45"/>
  <c r="AY82" i="45"/>
  <c r="AY80" i="45"/>
  <c r="AY78" i="45"/>
  <c r="AY76" i="45"/>
  <c r="AY74" i="45"/>
  <c r="AY72" i="45"/>
  <c r="AX24" i="45"/>
  <c r="AY22" i="45"/>
  <c r="AW22" i="45"/>
  <c r="AY20" i="45"/>
  <c r="AW20" i="45"/>
  <c r="AX101" i="45"/>
  <c r="AX100" i="45"/>
  <c r="AX99" i="45"/>
  <c r="AX98" i="45"/>
  <c r="AX97" i="45"/>
  <c r="AX96" i="45"/>
  <c r="AX95" i="45"/>
  <c r="AX94" i="45"/>
  <c r="AX93" i="45"/>
  <c r="AX92" i="45"/>
  <c r="AX91" i="45"/>
  <c r="AX90" i="45"/>
  <c r="AX89" i="45"/>
  <c r="AX88" i="45"/>
  <c r="AX21" i="45"/>
  <c r="AW19" i="45"/>
  <c r="AY19" i="45"/>
  <c r="AY102" i="45"/>
  <c r="AW102" i="45"/>
  <c r="AW101" i="45"/>
  <c r="AW100" i="45"/>
  <c r="AW99" i="45"/>
  <c r="AW98" i="45"/>
  <c r="AW97" i="45"/>
  <c r="AW96" i="45"/>
  <c r="AW95" i="45"/>
  <c r="AW94" i="45"/>
  <c r="AW93" i="45"/>
  <c r="AW92" i="45"/>
  <c r="AW91" i="45"/>
  <c r="AW90" i="45"/>
  <c r="AW89" i="45"/>
  <c r="AW88" i="45"/>
  <c r="AW70" i="45"/>
  <c r="AW69" i="45"/>
  <c r="AW68" i="45"/>
  <c r="AX19" i="45"/>
  <c r="AX87" i="45"/>
  <c r="AX86" i="45"/>
  <c r="AX85" i="45"/>
  <c r="AX84" i="45"/>
  <c r="AX83" i="45"/>
  <c r="AX82" i="45"/>
  <c r="AX81" i="45"/>
  <c r="AX80" i="45"/>
  <c r="AX79" i="45"/>
  <c r="AX78" i="45"/>
  <c r="AX77" i="45"/>
  <c r="AX76" i="45"/>
  <c r="AX75" i="45"/>
  <c r="AX74" i="45"/>
  <c r="AX73" i="45"/>
  <c r="AX72" i="45"/>
  <c r="AX71" i="45"/>
  <c r="AW87" i="45"/>
  <c r="AW86" i="45"/>
  <c r="AW85" i="45"/>
  <c r="AW84" i="45"/>
  <c r="AW83" i="45"/>
  <c r="AW82" i="45"/>
  <c r="AW81" i="45"/>
  <c r="AW80" i="45"/>
  <c r="AW79" i="45"/>
  <c r="AW78" i="45"/>
  <c r="AW77" i="45"/>
  <c r="AW76" i="45"/>
  <c r="AW75" i="45"/>
  <c r="AW74" i="45"/>
  <c r="AW73" i="45"/>
  <c r="AW72" i="45"/>
  <c r="AW71" i="45"/>
  <c r="AY21" i="45"/>
  <c r="AW21" i="45"/>
  <c r="AX70" i="45"/>
  <c r="AX69" i="45"/>
  <c r="AX68" i="45"/>
  <c r="AY18" i="46"/>
  <c r="AW18" i="46"/>
  <c r="AX18" i="46"/>
  <c r="AY12" i="45"/>
  <c r="AX12" i="45"/>
  <c r="AZ11" i="45"/>
  <c r="AY11" i="45"/>
  <c r="AX11" i="45"/>
  <c r="AW11" i="45"/>
  <c r="AD4" i="45"/>
  <c r="BM31" i="46" l="1"/>
  <c r="BM47" i="46"/>
  <c r="BM55" i="46"/>
  <c r="BM63" i="46"/>
  <c r="A63" i="46" s="1"/>
  <c r="BM79" i="46"/>
  <c r="BM87" i="46"/>
  <c r="A87" i="46" s="1"/>
  <c r="BM95" i="46"/>
  <c r="BM111" i="46"/>
  <c r="BM22" i="46"/>
  <c r="BM32" i="46"/>
  <c r="A32" i="46" s="1"/>
  <c r="BM40" i="46"/>
  <c r="BM48" i="46"/>
  <c r="A48" i="46" s="1"/>
  <c r="BM56" i="46"/>
  <c r="BM64" i="46"/>
  <c r="A64" i="46" s="1"/>
  <c r="BM72" i="46"/>
  <c r="BM80" i="46"/>
  <c r="BM88" i="46"/>
  <c r="BM96" i="46"/>
  <c r="BM104" i="46"/>
  <c r="A71" i="46"/>
  <c r="BH71" i="46"/>
  <c r="BM71" i="46" s="1"/>
  <c r="BM21" i="46"/>
  <c r="BH25" i="46"/>
  <c r="BM25" i="46" s="1"/>
  <c r="A25" i="46" s="1"/>
  <c r="BH29" i="46"/>
  <c r="BM29" i="46" s="1"/>
  <c r="A29" i="46" s="1"/>
  <c r="BM33" i="46"/>
  <c r="A37" i="46"/>
  <c r="BH37" i="46"/>
  <c r="BM37" i="46" s="1"/>
  <c r="BM41" i="46"/>
  <c r="A41" i="46" s="1"/>
  <c r="BH45" i="46"/>
  <c r="BM45" i="46" s="1"/>
  <c r="A45" i="46" s="1"/>
  <c r="BM49" i="46"/>
  <c r="A53" i="46"/>
  <c r="BH53" i="46"/>
  <c r="BM53" i="46" s="1"/>
  <c r="BM57" i="46"/>
  <c r="A57" i="46" s="1"/>
  <c r="BH61" i="46"/>
  <c r="BM61" i="46" s="1"/>
  <c r="A61" i="46" s="1"/>
  <c r="BM65" i="46"/>
  <c r="A69" i="46"/>
  <c r="BH69" i="46"/>
  <c r="BM69" i="46" s="1"/>
  <c r="BM73" i="46"/>
  <c r="A73" i="46" s="1"/>
  <c r="BH77" i="46"/>
  <c r="BM77" i="46" s="1"/>
  <c r="A77" i="46" s="1"/>
  <c r="BM81" i="46"/>
  <c r="A85" i="46"/>
  <c r="BH85" i="46"/>
  <c r="BM85" i="46" s="1"/>
  <c r="BM89" i="46"/>
  <c r="A89" i="46" s="1"/>
  <c r="BH93" i="46"/>
  <c r="BM93" i="46" s="1"/>
  <c r="A93" i="46" s="1"/>
  <c r="BM97" i="46"/>
  <c r="A101" i="46"/>
  <c r="BH101" i="46"/>
  <c r="BM101" i="46" s="1"/>
  <c r="BM105" i="46"/>
  <c r="BH109" i="46"/>
  <c r="BM109" i="46" s="1"/>
  <c r="A109" i="46" s="1"/>
  <c r="BM19" i="46"/>
  <c r="BM17" i="46"/>
  <c r="BM16" i="46"/>
  <c r="BM20" i="46"/>
  <c r="A20" i="46" s="1"/>
  <c r="BH13" i="46"/>
  <c r="BM13" i="46" s="1"/>
  <c r="A13" i="46" s="1"/>
  <c r="A23" i="46"/>
  <c r="A24" i="46"/>
  <c r="A55" i="46"/>
  <c r="A28" i="46"/>
  <c r="A36" i="46"/>
  <c r="A40" i="46"/>
  <c r="A44" i="46"/>
  <c r="A52" i="46"/>
  <c r="A56" i="46"/>
  <c r="A60" i="46"/>
  <c r="A72" i="46"/>
  <c r="A76" i="46"/>
  <c r="A80" i="46"/>
  <c r="A84" i="46"/>
  <c r="A88" i="46"/>
  <c r="A92" i="46"/>
  <c r="A96" i="46"/>
  <c r="A100" i="46"/>
  <c r="A104" i="46"/>
  <c r="A108" i="46"/>
  <c r="A39" i="46"/>
  <c r="A103" i="46"/>
  <c r="A17" i="46"/>
  <c r="BD19" i="52"/>
  <c r="BK19" i="52" s="1"/>
  <c r="BD111" i="52"/>
  <c r="BK111" i="52" s="1"/>
  <c r="BD103" i="52"/>
  <c r="BK103" i="52" s="1"/>
  <c r="BD99" i="52"/>
  <c r="BK99" i="52" s="1"/>
  <c r="BD91" i="52"/>
  <c r="BK91" i="52" s="1"/>
  <c r="BD87" i="52"/>
  <c r="BK87" i="52" s="1"/>
  <c r="BD104" i="52"/>
  <c r="BK104" i="52" s="1"/>
  <c r="BD88" i="52"/>
  <c r="BK88" i="52" s="1"/>
  <c r="BD80" i="52"/>
  <c r="BK80" i="52" s="1"/>
  <c r="BD64" i="52"/>
  <c r="BK64" i="52" s="1"/>
  <c r="BD56" i="52"/>
  <c r="BK56" i="52" s="1"/>
  <c r="BD40" i="52"/>
  <c r="BK40" i="52" s="1"/>
  <c r="BD113" i="52"/>
  <c r="BK113" i="52" s="1"/>
  <c r="BD109" i="52"/>
  <c r="BK109" i="52" s="1"/>
  <c r="BD105" i="52"/>
  <c r="BK105" i="52" s="1"/>
  <c r="BD101" i="52"/>
  <c r="BK101" i="52" s="1"/>
  <c r="BD97" i="52"/>
  <c r="BK97" i="52" s="1"/>
  <c r="BD93" i="52"/>
  <c r="BK93" i="52" s="1"/>
  <c r="BD89" i="52"/>
  <c r="BK89" i="52" s="1"/>
  <c r="BD108" i="52"/>
  <c r="BK108" i="52" s="1"/>
  <c r="BD100" i="52"/>
  <c r="BK100" i="52" s="1"/>
  <c r="BD92" i="52"/>
  <c r="BK92" i="52" s="1"/>
  <c r="BD84" i="52"/>
  <c r="BK84" i="52" s="1"/>
  <c r="BD76" i="52"/>
  <c r="BK76" i="52" s="1"/>
  <c r="BD68" i="52"/>
  <c r="BK68" i="52" s="1"/>
  <c r="BD60" i="52"/>
  <c r="BK60" i="52" s="1"/>
  <c r="BD52" i="52"/>
  <c r="BK52" i="52" s="1"/>
  <c r="BD44" i="52"/>
  <c r="BK44" i="52" s="1"/>
  <c r="BD36" i="52"/>
  <c r="BK36" i="52" s="1"/>
  <c r="BD28" i="52"/>
  <c r="BK28" i="52" s="1"/>
  <c r="BD42" i="52"/>
  <c r="BK42" i="52" s="1"/>
  <c r="BD83" i="52"/>
  <c r="BK83" i="52" s="1"/>
  <c r="BD79" i="52"/>
  <c r="BK79" i="52" s="1"/>
  <c r="BD75" i="52"/>
  <c r="BK75" i="52" s="1"/>
  <c r="BD71" i="52"/>
  <c r="BK71" i="52" s="1"/>
  <c r="BD67" i="52"/>
  <c r="BK67" i="52" s="1"/>
  <c r="BD63" i="52"/>
  <c r="BK63" i="52" s="1"/>
  <c r="BD59" i="52"/>
  <c r="BK59" i="52" s="1"/>
  <c r="BD55" i="52"/>
  <c r="BK55" i="52" s="1"/>
  <c r="BD51" i="52"/>
  <c r="BK51" i="52" s="1"/>
  <c r="BD47" i="52"/>
  <c r="BK47" i="52" s="1"/>
  <c r="BD43" i="52"/>
  <c r="BK43" i="52" s="1"/>
  <c r="BD39" i="52"/>
  <c r="BK39" i="52" s="1"/>
  <c r="BD35" i="52"/>
  <c r="BK35" i="52" s="1"/>
  <c r="BD31" i="52"/>
  <c r="BK31" i="52" s="1"/>
  <c r="BD27" i="52"/>
  <c r="BK27" i="52" s="1"/>
  <c r="BD23" i="52"/>
  <c r="BK23" i="52" s="1"/>
  <c r="BD110" i="52"/>
  <c r="BK110" i="52" s="1"/>
  <c r="BD102" i="52"/>
  <c r="BK102" i="52" s="1"/>
  <c r="BD94" i="52"/>
  <c r="BK94" i="52" s="1"/>
  <c r="BD86" i="52"/>
  <c r="BK86" i="52" s="1"/>
  <c r="BD78" i="52"/>
  <c r="BK78" i="52" s="1"/>
  <c r="BD70" i="52"/>
  <c r="BK70" i="52" s="1"/>
  <c r="BD62" i="52"/>
  <c r="BK62" i="52" s="1"/>
  <c r="BD54" i="52"/>
  <c r="BK54" i="52" s="1"/>
  <c r="BD38" i="52"/>
  <c r="BK38" i="52" s="1"/>
  <c r="BD30" i="52"/>
  <c r="BK30" i="52" s="1"/>
  <c r="BD107" i="52"/>
  <c r="BK107" i="52" s="1"/>
  <c r="BD95" i="52"/>
  <c r="BK95" i="52" s="1"/>
  <c r="BD112" i="52"/>
  <c r="BK112" i="52" s="1"/>
  <c r="BD96" i="52"/>
  <c r="BK96" i="52" s="1"/>
  <c r="BD72" i="52"/>
  <c r="BK72" i="52" s="1"/>
  <c r="BD48" i="52"/>
  <c r="BK48" i="52" s="1"/>
  <c r="BD32" i="52"/>
  <c r="BK32" i="52" s="1"/>
  <c r="BD24" i="52"/>
  <c r="BK24" i="52" s="1"/>
  <c r="BD46" i="52"/>
  <c r="BK46" i="52" s="1"/>
  <c r="BD85" i="52"/>
  <c r="BK85" i="52" s="1"/>
  <c r="BD81" i="52"/>
  <c r="BK81" i="52" s="1"/>
  <c r="BD77" i="52"/>
  <c r="BK77" i="52" s="1"/>
  <c r="BD73" i="52"/>
  <c r="BK73" i="52" s="1"/>
  <c r="BD69" i="52"/>
  <c r="BK69" i="52" s="1"/>
  <c r="BD65" i="52"/>
  <c r="BK65" i="52" s="1"/>
  <c r="BD61" i="52"/>
  <c r="BK61" i="52" s="1"/>
  <c r="BD57" i="52"/>
  <c r="BK57" i="52" s="1"/>
  <c r="BD53" i="52"/>
  <c r="BK53" i="52" s="1"/>
  <c r="BD49" i="52"/>
  <c r="BK49" i="52" s="1"/>
  <c r="BD45" i="52"/>
  <c r="BK45" i="52" s="1"/>
  <c r="BD41" i="52"/>
  <c r="BK41" i="52" s="1"/>
  <c r="BD37" i="52"/>
  <c r="BK37" i="52" s="1"/>
  <c r="BD33" i="52"/>
  <c r="BK33" i="52" s="1"/>
  <c r="BD29" i="52"/>
  <c r="BK29" i="52" s="1"/>
  <c r="BD25" i="52"/>
  <c r="BK25" i="52" s="1"/>
  <c r="BD114" i="52"/>
  <c r="BK114" i="52" s="1"/>
  <c r="BD106" i="52"/>
  <c r="BK106" i="52" s="1"/>
  <c r="BD98" i="52"/>
  <c r="BK98" i="52" s="1"/>
  <c r="BD90" i="52"/>
  <c r="BK90" i="52" s="1"/>
  <c r="BD82" i="52"/>
  <c r="BK82" i="52" s="1"/>
  <c r="BD74" i="52"/>
  <c r="BK74" i="52" s="1"/>
  <c r="BD66" i="52"/>
  <c r="BK66" i="52" s="1"/>
  <c r="BD58" i="52"/>
  <c r="BK58" i="52" s="1"/>
  <c r="BD50" i="52"/>
  <c r="BK50" i="52" s="1"/>
  <c r="BD34" i="52"/>
  <c r="BK34" i="52" s="1"/>
  <c r="BD26" i="52"/>
  <c r="BK26" i="52" s="1"/>
  <c r="A34" i="46"/>
  <c r="A42" i="46"/>
  <c r="A50" i="46"/>
  <c r="A26" i="46"/>
  <c r="A68" i="46"/>
  <c r="BD22" i="52"/>
  <c r="BK22" i="52" s="1"/>
  <c r="BD21" i="52"/>
  <c r="BK21" i="52" s="1"/>
  <c r="BD18" i="52"/>
  <c r="BK18" i="52" s="1"/>
  <c r="BD17" i="52"/>
  <c r="BK17" i="52" s="1"/>
  <c r="A54" i="46"/>
  <c r="A70" i="46"/>
  <c r="A78" i="46"/>
  <c r="A86" i="46"/>
  <c r="A94" i="46"/>
  <c r="A102" i="46"/>
  <c r="A16" i="46"/>
  <c r="A33" i="46"/>
  <c r="A49" i="46"/>
  <c r="A65" i="46"/>
  <c r="A81" i="46"/>
  <c r="A110" i="46"/>
  <c r="A31" i="46"/>
  <c r="A47" i="46"/>
  <c r="A79" i="46"/>
  <c r="A95" i="46"/>
  <c r="A111" i="46"/>
  <c r="A97" i="46"/>
  <c r="A105" i="46"/>
  <c r="AZ18" i="46"/>
  <c r="A14" i="46"/>
  <c r="A58" i="46"/>
  <c r="A74" i="46"/>
  <c r="A82" i="46"/>
  <c r="A90" i="46"/>
  <c r="A98" i="46"/>
  <c r="A106" i="46"/>
  <c r="A66" i="46"/>
  <c r="A27" i="46"/>
  <c r="A35" i="46"/>
  <c r="A43" i="46"/>
  <c r="A51" i="46"/>
  <c r="A59" i="46"/>
  <c r="A67" i="46"/>
  <c r="A75" i="46"/>
  <c r="A83" i="46"/>
  <c r="A91" i="46"/>
  <c r="A99" i="46"/>
  <c r="A107" i="46"/>
  <c r="A21" i="46"/>
  <c r="A19" i="46"/>
  <c r="A22" i="46"/>
  <c r="A30" i="46"/>
  <c r="A38" i="46"/>
  <c r="A46" i="46"/>
  <c r="A62" i="46"/>
  <c r="A15" i="46"/>
  <c r="BA18" i="46"/>
  <c r="BA54" i="45"/>
  <c r="BB54" i="45" s="1"/>
  <c r="A54" i="45" s="1"/>
  <c r="BA106" i="45"/>
  <c r="BB106" i="45" s="1"/>
  <c r="A106" i="45" s="1"/>
  <c r="BA21" i="45"/>
  <c r="BB21" i="45" s="1"/>
  <c r="A21" i="45" s="1"/>
  <c r="BA71" i="45"/>
  <c r="BB71" i="45" s="1"/>
  <c r="A71" i="45" s="1"/>
  <c r="BA73" i="45"/>
  <c r="BB73" i="45" s="1"/>
  <c r="A73" i="45" s="1"/>
  <c r="BA75" i="45"/>
  <c r="BB75" i="45" s="1"/>
  <c r="A75" i="45" s="1"/>
  <c r="BA77" i="45"/>
  <c r="BB77" i="45" s="1"/>
  <c r="A77" i="45" s="1"/>
  <c r="BA79" i="45"/>
  <c r="BB79" i="45" s="1"/>
  <c r="A79" i="45" s="1"/>
  <c r="BA81" i="45"/>
  <c r="BB81" i="45" s="1"/>
  <c r="A81" i="45" s="1"/>
  <c r="BA83" i="45"/>
  <c r="BB83" i="45" s="1"/>
  <c r="A83" i="45" s="1"/>
  <c r="BA85" i="45"/>
  <c r="BB85" i="45" s="1"/>
  <c r="A85" i="45" s="1"/>
  <c r="BA87" i="45"/>
  <c r="BB87" i="45" s="1"/>
  <c r="A87" i="45" s="1"/>
  <c r="BA88" i="45"/>
  <c r="BB88" i="45" s="1"/>
  <c r="A88" i="45" s="1"/>
  <c r="BA90" i="45"/>
  <c r="BB90" i="45" s="1"/>
  <c r="A90" i="45" s="1"/>
  <c r="BA92" i="45"/>
  <c r="BB92" i="45" s="1"/>
  <c r="A92" i="45" s="1"/>
  <c r="BA94" i="45"/>
  <c r="BB94" i="45" s="1"/>
  <c r="A94" i="45" s="1"/>
  <c r="BA96" i="45"/>
  <c r="BB96" i="45" s="1"/>
  <c r="A96" i="45" s="1"/>
  <c r="BA98" i="45"/>
  <c r="BB98" i="45" s="1"/>
  <c r="A98" i="45" s="1"/>
  <c r="BA100" i="45"/>
  <c r="BB100" i="45" s="1"/>
  <c r="A100" i="45" s="1"/>
  <c r="BA102" i="45"/>
  <c r="BB102" i="45" s="1"/>
  <c r="A102" i="45" s="1"/>
  <c r="BA105" i="45"/>
  <c r="BB105" i="45" s="1"/>
  <c r="A105" i="45" s="1"/>
  <c r="BA103" i="45"/>
  <c r="BB103" i="45" s="1"/>
  <c r="A103" i="45" s="1"/>
  <c r="BA107" i="45"/>
  <c r="BB107" i="45" s="1"/>
  <c r="A107" i="45" s="1"/>
  <c r="BA69" i="45"/>
  <c r="BB69" i="45" s="1"/>
  <c r="A69" i="45" s="1"/>
  <c r="BA110" i="45"/>
  <c r="BB110" i="45" s="1"/>
  <c r="A110" i="45" s="1"/>
  <c r="BA57" i="45"/>
  <c r="BB57" i="45" s="1"/>
  <c r="A57" i="45" s="1"/>
  <c r="BA41" i="45"/>
  <c r="BB41" i="45" s="1"/>
  <c r="A41" i="45" s="1"/>
  <c r="BA45" i="45"/>
  <c r="BB45" i="45" s="1"/>
  <c r="A45" i="45" s="1"/>
  <c r="BA49" i="45"/>
  <c r="BB49" i="45" s="1"/>
  <c r="A49" i="45" s="1"/>
  <c r="BA53" i="45"/>
  <c r="BB53" i="45" s="1"/>
  <c r="A53" i="45" s="1"/>
  <c r="BA61" i="45"/>
  <c r="BB61" i="45" s="1"/>
  <c r="A61" i="45" s="1"/>
  <c r="BA65" i="45"/>
  <c r="BB65" i="45" s="1"/>
  <c r="A65" i="45" s="1"/>
  <c r="BA25" i="45"/>
  <c r="BB25" i="45" s="1"/>
  <c r="A25" i="45" s="1"/>
  <c r="BA29" i="45"/>
  <c r="BB29" i="45" s="1"/>
  <c r="A29" i="45" s="1"/>
  <c r="BA33" i="45"/>
  <c r="BB33" i="45" s="1"/>
  <c r="A33" i="45" s="1"/>
  <c r="BA37" i="45"/>
  <c r="BB37" i="45" s="1"/>
  <c r="A37" i="45" s="1"/>
  <c r="BA72" i="45"/>
  <c r="BB72" i="45" s="1"/>
  <c r="A72" i="45" s="1"/>
  <c r="BA74" i="45"/>
  <c r="BB74" i="45" s="1"/>
  <c r="A74" i="45" s="1"/>
  <c r="BA76" i="45"/>
  <c r="BB76" i="45" s="1"/>
  <c r="A76" i="45" s="1"/>
  <c r="BA78" i="45"/>
  <c r="BB78" i="45" s="1"/>
  <c r="A78" i="45" s="1"/>
  <c r="BA80" i="45"/>
  <c r="BB80" i="45" s="1"/>
  <c r="A80" i="45" s="1"/>
  <c r="BA82" i="45"/>
  <c r="BB82" i="45" s="1"/>
  <c r="A82" i="45" s="1"/>
  <c r="BA84" i="45"/>
  <c r="BB84" i="45" s="1"/>
  <c r="A84" i="45" s="1"/>
  <c r="BA86" i="45"/>
  <c r="BB86" i="45" s="1"/>
  <c r="A86" i="45" s="1"/>
  <c r="BA68" i="45"/>
  <c r="BB68" i="45" s="1"/>
  <c r="A68" i="45" s="1"/>
  <c r="BA70" i="45"/>
  <c r="BB70" i="45" s="1"/>
  <c r="A70" i="45" s="1"/>
  <c r="BA89" i="45"/>
  <c r="BB89" i="45" s="1"/>
  <c r="A89" i="45" s="1"/>
  <c r="BA91" i="45"/>
  <c r="BB91" i="45" s="1"/>
  <c r="A91" i="45" s="1"/>
  <c r="BA93" i="45"/>
  <c r="BB93" i="45" s="1"/>
  <c r="A93" i="45" s="1"/>
  <c r="BA95" i="45"/>
  <c r="BB95" i="45" s="1"/>
  <c r="A95" i="45" s="1"/>
  <c r="BA97" i="45"/>
  <c r="BB97" i="45" s="1"/>
  <c r="A97" i="45" s="1"/>
  <c r="BA99" i="45"/>
  <c r="BB99" i="45" s="1"/>
  <c r="A99" i="45" s="1"/>
  <c r="BA101" i="45"/>
  <c r="BB101" i="45" s="1"/>
  <c r="A101" i="45" s="1"/>
  <c r="BA22" i="45"/>
  <c r="BB22" i="45" s="1"/>
  <c r="A22" i="45" s="1"/>
  <c r="BA26" i="45"/>
  <c r="BB26" i="45" s="1"/>
  <c r="A26" i="45" s="1"/>
  <c r="BA28" i="45"/>
  <c r="BB28" i="45" s="1"/>
  <c r="A28" i="45" s="1"/>
  <c r="BA30" i="45"/>
  <c r="BB30" i="45" s="1"/>
  <c r="A30" i="45" s="1"/>
  <c r="BA32" i="45"/>
  <c r="BB32" i="45" s="1"/>
  <c r="A32" i="45" s="1"/>
  <c r="BA34" i="45"/>
  <c r="BB34" i="45" s="1"/>
  <c r="A34" i="45" s="1"/>
  <c r="BA36" i="45"/>
  <c r="BB36" i="45" s="1"/>
  <c r="A36" i="45" s="1"/>
  <c r="BA38" i="45"/>
  <c r="BB38" i="45" s="1"/>
  <c r="A38" i="45" s="1"/>
  <c r="BA40" i="45"/>
  <c r="BB40" i="45" s="1"/>
  <c r="A40" i="45" s="1"/>
  <c r="BA44" i="45"/>
  <c r="BB44" i="45" s="1"/>
  <c r="A44" i="45" s="1"/>
  <c r="BA48" i="45"/>
  <c r="BB48" i="45" s="1"/>
  <c r="A48" i="45" s="1"/>
  <c r="BA52" i="45"/>
  <c r="BB52" i="45" s="1"/>
  <c r="A52" i="45" s="1"/>
  <c r="BA56" i="45"/>
  <c r="BB56" i="45" s="1"/>
  <c r="A56" i="45" s="1"/>
  <c r="BA60" i="45"/>
  <c r="BB60" i="45" s="1"/>
  <c r="A60" i="45" s="1"/>
  <c r="BA64" i="45"/>
  <c r="BB64" i="45" s="1"/>
  <c r="A64" i="45" s="1"/>
  <c r="BA111" i="45"/>
  <c r="BB111" i="45" s="1"/>
  <c r="A111" i="45" s="1"/>
  <c r="BA109" i="45"/>
  <c r="BB109" i="45" s="1"/>
  <c r="A109" i="45" s="1"/>
  <c r="BA55" i="45"/>
  <c r="BB55" i="45" s="1"/>
  <c r="A55" i="45" s="1"/>
  <c r="BA24" i="45"/>
  <c r="BB24" i="45" s="1"/>
  <c r="A24" i="45" s="1"/>
  <c r="BA43" i="45"/>
  <c r="BB43" i="45" s="1"/>
  <c r="A43" i="45" s="1"/>
  <c r="BA47" i="45"/>
  <c r="BB47" i="45" s="1"/>
  <c r="A47" i="45" s="1"/>
  <c r="BA51" i="45"/>
  <c r="BB51" i="45" s="1"/>
  <c r="A51" i="45" s="1"/>
  <c r="BA59" i="45"/>
  <c r="BB59" i="45" s="1"/>
  <c r="A59" i="45" s="1"/>
  <c r="BA63" i="45"/>
  <c r="BB63" i="45" s="1"/>
  <c r="A63" i="45" s="1"/>
  <c r="BA67" i="45"/>
  <c r="BB67" i="45" s="1"/>
  <c r="A67" i="45" s="1"/>
  <c r="BA23" i="45"/>
  <c r="BB23" i="45" s="1"/>
  <c r="A23" i="45" s="1"/>
  <c r="BA27" i="45"/>
  <c r="BB27" i="45" s="1"/>
  <c r="A27" i="45" s="1"/>
  <c r="BA31" i="45"/>
  <c r="BB31" i="45" s="1"/>
  <c r="A31" i="45" s="1"/>
  <c r="BA35" i="45"/>
  <c r="BB35" i="45" s="1"/>
  <c r="A35" i="45" s="1"/>
  <c r="BA39" i="45"/>
  <c r="BB39" i="45" s="1"/>
  <c r="A39" i="45" s="1"/>
  <c r="BA11" i="45"/>
  <c r="BB11" i="45" s="1"/>
  <c r="BA12" i="45"/>
  <c r="BB12" i="45" s="1"/>
  <c r="A12" i="45" s="1"/>
  <c r="BA19" i="45"/>
  <c r="BB19" i="45" s="1"/>
  <c r="A19" i="45" s="1"/>
  <c r="BA20" i="45"/>
  <c r="BB20" i="45" s="1"/>
  <c r="A20" i="45" s="1"/>
  <c r="AY14" i="45"/>
  <c r="BD16" i="52"/>
  <c r="BK16" i="52" s="1"/>
  <c r="BD20" i="52"/>
  <c r="BK20" i="52" s="1"/>
  <c r="AW14" i="45"/>
  <c r="AX17" i="45"/>
  <c r="AW18" i="45"/>
  <c r="AW16" i="45"/>
  <c r="AX15" i="45"/>
  <c r="AY18" i="45"/>
  <c r="AY16" i="45"/>
  <c r="AW17" i="45"/>
  <c r="AW15" i="45"/>
  <c r="AX18" i="45"/>
  <c r="AX16" i="45"/>
  <c r="AX14" i="45"/>
  <c r="AY17" i="45"/>
  <c r="AY15" i="45"/>
  <c r="AW13" i="45"/>
  <c r="AX13" i="45"/>
  <c r="AY13" i="45"/>
  <c r="AY33" i="51"/>
  <c r="AV34" i="51"/>
  <c r="AY34" i="51"/>
  <c r="AY35" i="51"/>
  <c r="AV36" i="51"/>
  <c r="AY36" i="51"/>
  <c r="AY37" i="51"/>
  <c r="AV38" i="51"/>
  <c r="AY38" i="51"/>
  <c r="AY39" i="51"/>
  <c r="AV40" i="51"/>
  <c r="AY40" i="51"/>
  <c r="AV41" i="51"/>
  <c r="AY41" i="51"/>
  <c r="AV42" i="51"/>
  <c r="AY42" i="51"/>
  <c r="AV43" i="51"/>
  <c r="AY43" i="51"/>
  <c r="AV44" i="51"/>
  <c r="AY44" i="51"/>
  <c r="AV45" i="51"/>
  <c r="AY45" i="51"/>
  <c r="AV46" i="51"/>
  <c r="AY46" i="51"/>
  <c r="AV47" i="51"/>
  <c r="AY47" i="51"/>
  <c r="AY48" i="51"/>
  <c r="AV49" i="51"/>
  <c r="AY49" i="51"/>
  <c r="AY50" i="51"/>
  <c r="AV51" i="51"/>
  <c r="AY51" i="51"/>
  <c r="AY52" i="51"/>
  <c r="AV53" i="51"/>
  <c r="AY53" i="51"/>
  <c r="AY54" i="51"/>
  <c r="AV55" i="51"/>
  <c r="AY55" i="51"/>
  <c r="AY56" i="51"/>
  <c r="AV57" i="51"/>
  <c r="AY57" i="51"/>
  <c r="AY58" i="51"/>
  <c r="AV59" i="51"/>
  <c r="AY59" i="51"/>
  <c r="AY60" i="51"/>
  <c r="AV61" i="51"/>
  <c r="AY61" i="51"/>
  <c r="AY62" i="51"/>
  <c r="AV63" i="51"/>
  <c r="AY63" i="51"/>
  <c r="AV64" i="51"/>
  <c r="AY64" i="51"/>
  <c r="AV65" i="51"/>
  <c r="AY65" i="51"/>
  <c r="AV66" i="51"/>
  <c r="AY66" i="51"/>
  <c r="AV67" i="51"/>
  <c r="AY67" i="51"/>
  <c r="AV68" i="51"/>
  <c r="AY68" i="51"/>
  <c r="AV69" i="51"/>
  <c r="AY69" i="51"/>
  <c r="AV70" i="51"/>
  <c r="AY70" i="51"/>
  <c r="AV71" i="51"/>
  <c r="AY71" i="51"/>
  <c r="AV72" i="51"/>
  <c r="AY72" i="51"/>
  <c r="AV73" i="51"/>
  <c r="AY73" i="51"/>
  <c r="AV74" i="51"/>
  <c r="AY74" i="51"/>
  <c r="AV75" i="51"/>
  <c r="AY75" i="51"/>
  <c r="AV76" i="51"/>
  <c r="AY76" i="51"/>
  <c r="AV77" i="51"/>
  <c r="AY77" i="51"/>
  <c r="AV78" i="51"/>
  <c r="AY78" i="51"/>
  <c r="AV79" i="51"/>
  <c r="AY79" i="51"/>
  <c r="AV80" i="51"/>
  <c r="AY80" i="51"/>
  <c r="AV81" i="51"/>
  <c r="AY81" i="51"/>
  <c r="AV82" i="51"/>
  <c r="AY82" i="51"/>
  <c r="AV83" i="51"/>
  <c r="AY83" i="51"/>
  <c r="AV84" i="51"/>
  <c r="AY84" i="51"/>
  <c r="AV85" i="51"/>
  <c r="AY85" i="51"/>
  <c r="AV86" i="51"/>
  <c r="AY86" i="51"/>
  <c r="AY87" i="51"/>
  <c r="AV88" i="51"/>
  <c r="AV90" i="51"/>
  <c r="AY91" i="51"/>
  <c r="AY92" i="51"/>
  <c r="AV93" i="51"/>
  <c r="AY93" i="51"/>
  <c r="AV94" i="51"/>
  <c r="AY94" i="51"/>
  <c r="AV95" i="51"/>
  <c r="AV96" i="51"/>
  <c r="AV97" i="51"/>
  <c r="AY97" i="51"/>
  <c r="AV98" i="51"/>
  <c r="AY98" i="51"/>
  <c r="AV99" i="51"/>
  <c r="AV100" i="51"/>
  <c r="AY100" i="51"/>
  <c r="AV101" i="51"/>
  <c r="AY101" i="51"/>
  <c r="AV102" i="51"/>
  <c r="AY102" i="51"/>
  <c r="AV103" i="51"/>
  <c r="AV104" i="51"/>
  <c r="AY104" i="51"/>
  <c r="AV105" i="51"/>
  <c r="AV106" i="51"/>
  <c r="AY106" i="51"/>
  <c r="AV108" i="51"/>
  <c r="AV109" i="51"/>
  <c r="AV110" i="51"/>
  <c r="AV111" i="51"/>
  <c r="AV112" i="51"/>
  <c r="AV21" i="51"/>
  <c r="AU16" i="51"/>
  <c r="AU17" i="51"/>
  <c r="AU18" i="51"/>
  <c r="AU19" i="51"/>
  <c r="AU20" i="51"/>
  <c r="BH18" i="46" l="1"/>
  <c r="BM18" i="46" s="1"/>
  <c r="A18" i="46" s="1"/>
  <c r="A20" i="52"/>
  <c r="A16" i="52"/>
  <c r="A19" i="52"/>
  <c r="A26" i="52"/>
  <c r="A34" i="52"/>
  <c r="A50" i="52"/>
  <c r="A58" i="52"/>
  <c r="A66" i="52"/>
  <c r="A74" i="52"/>
  <c r="A82" i="52"/>
  <c r="A90" i="52"/>
  <c r="A98" i="52"/>
  <c r="A106" i="52"/>
  <c r="A114" i="52"/>
  <c r="A25" i="52"/>
  <c r="A29" i="52"/>
  <c r="A33" i="52"/>
  <c r="A37" i="52"/>
  <c r="A41" i="52"/>
  <c r="A45" i="52"/>
  <c r="A49" i="52"/>
  <c r="A53" i="52"/>
  <c r="A57" i="52"/>
  <c r="A61" i="52"/>
  <c r="A65" i="52"/>
  <c r="A69" i="52"/>
  <c r="A73" i="52"/>
  <c r="A77" i="52"/>
  <c r="A81" i="52"/>
  <c r="A85" i="52"/>
  <c r="A46" i="52"/>
  <c r="A24" i="52"/>
  <c r="A32" i="52"/>
  <c r="A48" i="52"/>
  <c r="A72" i="52"/>
  <c r="A96" i="52"/>
  <c r="A112" i="52"/>
  <c r="A95" i="52"/>
  <c r="A107" i="52"/>
  <c r="A30" i="52"/>
  <c r="A38" i="52"/>
  <c r="A54" i="52"/>
  <c r="A62" i="52"/>
  <c r="A70" i="52"/>
  <c r="A78" i="52"/>
  <c r="A86" i="52"/>
  <c r="A94" i="52"/>
  <c r="A102" i="52"/>
  <c r="A110" i="52"/>
  <c r="A23" i="52"/>
  <c r="A27" i="52"/>
  <c r="A31" i="52"/>
  <c r="A35" i="52"/>
  <c r="A39" i="52"/>
  <c r="A43" i="52"/>
  <c r="A47" i="52"/>
  <c r="A51" i="52"/>
  <c r="A55" i="52"/>
  <c r="A59" i="52"/>
  <c r="A63" i="52"/>
  <c r="A67" i="52"/>
  <c r="A71" i="52"/>
  <c r="A75" i="52"/>
  <c r="A79" i="52"/>
  <c r="A83" i="52"/>
  <c r="A42" i="52"/>
  <c r="A28" i="52"/>
  <c r="A36" i="52"/>
  <c r="A44" i="52"/>
  <c r="A52" i="52"/>
  <c r="A60" i="52"/>
  <c r="A68" i="52"/>
  <c r="A76" i="52"/>
  <c r="A84" i="52"/>
  <c r="A92" i="52"/>
  <c r="A100" i="52"/>
  <c r="A108" i="52"/>
  <c r="A89" i="52"/>
  <c r="A93" i="52"/>
  <c r="A97" i="52"/>
  <c r="A101" i="52"/>
  <c r="A105" i="52"/>
  <c r="A109" i="52"/>
  <c r="A113" i="52"/>
  <c r="A40" i="52"/>
  <c r="A56" i="52"/>
  <c r="A64" i="52"/>
  <c r="A80" i="52"/>
  <c r="A88" i="52"/>
  <c r="A104" i="52"/>
  <c r="A87" i="52"/>
  <c r="A91" i="52"/>
  <c r="A99" i="52"/>
  <c r="A103" i="52"/>
  <c r="A111" i="52"/>
  <c r="A17" i="52"/>
  <c r="A18" i="52"/>
  <c r="A21" i="52"/>
  <c r="A22" i="52"/>
  <c r="A11" i="45"/>
  <c r="BA17" i="45"/>
  <c r="BB17" i="45" s="1"/>
  <c r="A17" i="45" s="1"/>
  <c r="BA16" i="45"/>
  <c r="BB16" i="45" s="1"/>
  <c r="A16" i="45" s="1"/>
  <c r="BA15" i="45"/>
  <c r="BB15" i="45" s="1"/>
  <c r="A15" i="45" s="1"/>
  <c r="BA14" i="45"/>
  <c r="BB14" i="45" s="1"/>
  <c r="A14" i="45" s="1"/>
  <c r="BA13" i="45"/>
  <c r="BB13" i="45" s="1"/>
  <c r="A13" i="45" s="1"/>
  <c r="BA18" i="45"/>
  <c r="BB18" i="45" s="1"/>
  <c r="A18" i="45" s="1"/>
  <c r="AY20" i="51"/>
  <c r="AV20" i="51"/>
  <c r="AY18" i="51"/>
  <c r="AV18" i="51"/>
  <c r="AY17" i="51"/>
  <c r="AV17" i="51"/>
  <c r="AY21" i="51"/>
  <c r="AY110" i="51"/>
  <c r="AY108" i="51"/>
  <c r="AY19" i="51"/>
  <c r="AV19" i="51"/>
  <c r="AY16" i="51"/>
  <c r="AV16" i="51"/>
  <c r="AY112" i="51"/>
  <c r="AY96" i="51"/>
  <c r="AW20" i="51"/>
  <c r="AX20" i="51"/>
  <c r="AW19" i="51"/>
  <c r="AX19" i="51"/>
  <c r="AW18" i="51"/>
  <c r="AX18" i="51"/>
  <c r="AW17" i="51"/>
  <c r="AX17" i="51"/>
  <c r="AW16" i="51"/>
  <c r="AX16" i="51"/>
  <c r="AY103" i="51"/>
  <c r="AY99" i="51"/>
  <c r="AY95" i="51"/>
  <c r="AU113" i="51"/>
  <c r="AX113" i="51"/>
  <c r="BA113" i="51" s="1"/>
  <c r="A113" i="51" s="1"/>
  <c r="AW113" i="51"/>
  <c r="AY111" i="51"/>
  <c r="AY109" i="51"/>
  <c r="AU107" i="51"/>
  <c r="AX107" i="51"/>
  <c r="AW107" i="51"/>
  <c r="AY105" i="51"/>
  <c r="AU21" i="51"/>
  <c r="AX21" i="51"/>
  <c r="AW21" i="51"/>
  <c r="AV113" i="51"/>
  <c r="AU112" i="51"/>
  <c r="AX112" i="51"/>
  <c r="AW112" i="51"/>
  <c r="AU110" i="51"/>
  <c r="AX110" i="51"/>
  <c r="BA110" i="51" s="1"/>
  <c r="A110" i="51" s="1"/>
  <c r="AW110" i="51"/>
  <c r="AU108" i="51"/>
  <c r="AX108" i="51"/>
  <c r="AW108" i="51"/>
  <c r="AV107" i="51"/>
  <c r="AU106" i="51"/>
  <c r="AX106" i="51"/>
  <c r="AW106" i="51"/>
  <c r="AU104" i="51"/>
  <c r="AX104" i="51"/>
  <c r="BA104" i="51" s="1"/>
  <c r="A104" i="51" s="1"/>
  <c r="AW104" i="51"/>
  <c r="AU102" i="51"/>
  <c r="AX102" i="51"/>
  <c r="AW102" i="51"/>
  <c r="AU100" i="51"/>
  <c r="AX100" i="51"/>
  <c r="BA100" i="51" s="1"/>
  <c r="A100" i="51" s="1"/>
  <c r="AW100" i="51"/>
  <c r="AU98" i="51"/>
  <c r="AX98" i="51"/>
  <c r="AW98" i="51"/>
  <c r="AU96" i="51"/>
  <c r="AX96" i="51"/>
  <c r="BA96" i="51" s="1"/>
  <c r="A96" i="51" s="1"/>
  <c r="AW96" i="51"/>
  <c r="AU94" i="51"/>
  <c r="AX94" i="51"/>
  <c r="AW94" i="51"/>
  <c r="AU92" i="51"/>
  <c r="AX92" i="51"/>
  <c r="BA92" i="51" s="1"/>
  <c r="A92" i="51" s="1"/>
  <c r="AW92" i="51"/>
  <c r="AY113" i="51"/>
  <c r="AU111" i="51"/>
  <c r="AX111" i="51"/>
  <c r="BA111" i="51" s="1"/>
  <c r="A111" i="51" s="1"/>
  <c r="AW111" i="51"/>
  <c r="AU109" i="51"/>
  <c r="AX109" i="51"/>
  <c r="AW109" i="51"/>
  <c r="AY107" i="51"/>
  <c r="AU105" i="51"/>
  <c r="AX105" i="51"/>
  <c r="AW105" i="51"/>
  <c r="AU103" i="51"/>
  <c r="AX103" i="51"/>
  <c r="BA103" i="51" s="1"/>
  <c r="A103" i="51" s="1"/>
  <c r="AW103" i="51"/>
  <c r="AU101" i="51"/>
  <c r="AX101" i="51"/>
  <c r="AW101" i="51"/>
  <c r="AU99" i="51"/>
  <c r="AX99" i="51"/>
  <c r="BA99" i="51" s="1"/>
  <c r="A99" i="51" s="1"/>
  <c r="AW99" i="51"/>
  <c r="AU97" i="51"/>
  <c r="AX97" i="51"/>
  <c r="AW97" i="51"/>
  <c r="AU95" i="51"/>
  <c r="AX95" i="51"/>
  <c r="BA95" i="51" s="1"/>
  <c r="A95" i="51" s="1"/>
  <c r="AW95" i="51"/>
  <c r="AU93" i="51"/>
  <c r="AX93" i="51"/>
  <c r="AW93" i="51"/>
  <c r="AV92" i="51"/>
  <c r="AY90" i="51"/>
  <c r="AY88" i="51"/>
  <c r="AU62" i="51"/>
  <c r="AX62" i="51"/>
  <c r="AW62" i="51"/>
  <c r="AU60" i="51"/>
  <c r="AX60" i="51"/>
  <c r="BA60" i="51" s="1"/>
  <c r="A60" i="51" s="1"/>
  <c r="AW60" i="51"/>
  <c r="AU58" i="51"/>
  <c r="AX58" i="51"/>
  <c r="AW58" i="51"/>
  <c r="AU56" i="51"/>
  <c r="AX56" i="51"/>
  <c r="BA56" i="51" s="1"/>
  <c r="A56" i="51" s="1"/>
  <c r="AW56" i="51"/>
  <c r="AU54" i="51"/>
  <c r="AX54" i="51"/>
  <c r="AW54" i="51"/>
  <c r="AU52" i="51"/>
  <c r="AX52" i="51"/>
  <c r="BA52" i="51" s="1"/>
  <c r="A52" i="51" s="1"/>
  <c r="AW52" i="51"/>
  <c r="AU50" i="51"/>
  <c r="AX50" i="51"/>
  <c r="AW50" i="51"/>
  <c r="AU48" i="51"/>
  <c r="AX48" i="51"/>
  <c r="BA48" i="51" s="1"/>
  <c r="A48" i="51" s="1"/>
  <c r="AW48" i="51"/>
  <c r="AV91" i="51"/>
  <c r="BA90" i="51"/>
  <c r="A90" i="51" s="1"/>
  <c r="AY89" i="51"/>
  <c r="AV89" i="51"/>
  <c r="AV87" i="51"/>
  <c r="AW91" i="51"/>
  <c r="AX91" i="51"/>
  <c r="AU91" i="51"/>
  <c r="BA91" i="51" s="1"/>
  <c r="A91" i="51" s="1"/>
  <c r="AW90" i="51"/>
  <c r="AX90" i="51"/>
  <c r="AU90" i="51"/>
  <c r="AW89" i="51"/>
  <c r="AX89" i="51"/>
  <c r="AU89" i="51"/>
  <c r="BA89" i="51" s="1"/>
  <c r="A89" i="51" s="1"/>
  <c r="AW88" i="51"/>
  <c r="AX88" i="51"/>
  <c r="BA88" i="51" s="1"/>
  <c r="A88" i="51" s="1"/>
  <c r="AU88" i="51"/>
  <c r="AW87" i="51"/>
  <c r="AX87" i="51"/>
  <c r="AU87" i="51"/>
  <c r="BA87" i="51" s="1"/>
  <c r="A87" i="51" s="1"/>
  <c r="AW86" i="51"/>
  <c r="AX86" i="51"/>
  <c r="AU86" i="51"/>
  <c r="BA86" i="51" s="1"/>
  <c r="A86" i="51" s="1"/>
  <c r="AW85" i="51"/>
  <c r="AX85" i="51"/>
  <c r="AU85" i="51"/>
  <c r="BA85" i="51" s="1"/>
  <c r="A85" i="51" s="1"/>
  <c r="AW84" i="51"/>
  <c r="AX84" i="51"/>
  <c r="AU84" i="51"/>
  <c r="BA84" i="51" s="1"/>
  <c r="A84" i="51" s="1"/>
  <c r="AW83" i="51"/>
  <c r="AX83" i="51"/>
  <c r="AU83" i="51"/>
  <c r="BA83" i="51" s="1"/>
  <c r="A83" i="51" s="1"/>
  <c r="AW82" i="51"/>
  <c r="AX82" i="51"/>
  <c r="AU82" i="51"/>
  <c r="BA82" i="51" s="1"/>
  <c r="A82" i="51" s="1"/>
  <c r="AW81" i="51"/>
  <c r="AX81" i="51"/>
  <c r="AU81" i="51"/>
  <c r="BA81" i="51" s="1"/>
  <c r="A81" i="51" s="1"/>
  <c r="AW80" i="51"/>
  <c r="AX80" i="51"/>
  <c r="AU80" i="51"/>
  <c r="BA80" i="51" s="1"/>
  <c r="A80" i="51" s="1"/>
  <c r="AW79" i="51"/>
  <c r="AX79" i="51"/>
  <c r="AU79" i="51"/>
  <c r="BA79" i="51" s="1"/>
  <c r="A79" i="51" s="1"/>
  <c r="AW78" i="51"/>
  <c r="AX78" i="51"/>
  <c r="AU78" i="51"/>
  <c r="BA78" i="51" s="1"/>
  <c r="A78" i="51" s="1"/>
  <c r="AW77" i="51"/>
  <c r="AX77" i="51"/>
  <c r="AU77" i="51"/>
  <c r="BA77" i="51" s="1"/>
  <c r="A77" i="51" s="1"/>
  <c r="AW76" i="51"/>
  <c r="AX76" i="51"/>
  <c r="AU76" i="51"/>
  <c r="BA76" i="51" s="1"/>
  <c r="A76" i="51" s="1"/>
  <c r="AW75" i="51"/>
  <c r="AX75" i="51"/>
  <c r="AU75" i="51"/>
  <c r="BA75" i="51" s="1"/>
  <c r="A75" i="51" s="1"/>
  <c r="AW74" i="51"/>
  <c r="AX74" i="51"/>
  <c r="AU74" i="51"/>
  <c r="BA74" i="51" s="1"/>
  <c r="A74" i="51" s="1"/>
  <c r="AW73" i="51"/>
  <c r="AX73" i="51"/>
  <c r="AU73" i="51"/>
  <c r="BA73" i="51" s="1"/>
  <c r="A73" i="51" s="1"/>
  <c r="AW72" i="51"/>
  <c r="AX72" i="51"/>
  <c r="AU72" i="51"/>
  <c r="BA72" i="51" s="1"/>
  <c r="A72" i="51" s="1"/>
  <c r="AW71" i="51"/>
  <c r="AX71" i="51"/>
  <c r="AU71" i="51"/>
  <c r="BA71" i="51" s="1"/>
  <c r="A71" i="51" s="1"/>
  <c r="AW70" i="51"/>
  <c r="AX70" i="51"/>
  <c r="AU70" i="51"/>
  <c r="BA70" i="51" s="1"/>
  <c r="A70" i="51" s="1"/>
  <c r="AW69" i="51"/>
  <c r="AX69" i="51"/>
  <c r="AU69" i="51"/>
  <c r="BA69" i="51" s="1"/>
  <c r="A69" i="51" s="1"/>
  <c r="AW68" i="51"/>
  <c r="AX68" i="51"/>
  <c r="AU68" i="51"/>
  <c r="BA68" i="51" s="1"/>
  <c r="A68" i="51" s="1"/>
  <c r="AW67" i="51"/>
  <c r="AX67" i="51"/>
  <c r="AU67" i="51"/>
  <c r="BA67" i="51" s="1"/>
  <c r="A67" i="51" s="1"/>
  <c r="AW66" i="51"/>
  <c r="AX66" i="51"/>
  <c r="AU66" i="51"/>
  <c r="BA66" i="51" s="1"/>
  <c r="A66" i="51" s="1"/>
  <c r="AW65" i="51"/>
  <c r="AX65" i="51"/>
  <c r="AU65" i="51"/>
  <c r="BA65" i="51" s="1"/>
  <c r="A65" i="51" s="1"/>
  <c r="AW64" i="51"/>
  <c r="AX64" i="51"/>
  <c r="AU64" i="51"/>
  <c r="BA64" i="51" s="1"/>
  <c r="A64" i="51" s="1"/>
  <c r="AU63" i="51"/>
  <c r="AX63" i="51"/>
  <c r="AW63" i="51"/>
  <c r="AV62" i="51"/>
  <c r="AU61" i="51"/>
  <c r="AX61" i="51"/>
  <c r="AW61" i="51"/>
  <c r="AV60" i="51"/>
  <c r="AU59" i="51"/>
  <c r="AX59" i="51"/>
  <c r="AW59" i="51"/>
  <c r="AV58" i="51"/>
  <c r="AU57" i="51"/>
  <c r="AX57" i="51"/>
  <c r="AW57" i="51"/>
  <c r="AV56" i="51"/>
  <c r="AU55" i="51"/>
  <c r="AX55" i="51"/>
  <c r="AW55" i="51"/>
  <c r="AV54" i="51"/>
  <c r="AU53" i="51"/>
  <c r="AX53" i="51"/>
  <c r="AW53" i="51"/>
  <c r="AV52" i="51"/>
  <c r="AU51" i="51"/>
  <c r="AX51" i="51"/>
  <c r="AW51" i="51"/>
  <c r="AV50" i="51"/>
  <c r="AU49" i="51"/>
  <c r="AX49" i="51"/>
  <c r="AW49" i="51"/>
  <c r="AV48" i="51"/>
  <c r="AU47" i="51"/>
  <c r="AX47" i="51"/>
  <c r="AW47" i="51"/>
  <c r="AU39" i="51"/>
  <c r="AU37" i="51"/>
  <c r="AU35" i="51"/>
  <c r="AU33" i="51"/>
  <c r="AU32" i="51"/>
  <c r="AU31" i="51"/>
  <c r="AU30" i="51"/>
  <c r="AU29" i="51"/>
  <c r="AU28" i="51"/>
  <c r="AU27" i="51"/>
  <c r="BA27" i="51" s="1"/>
  <c r="A27" i="51" s="1"/>
  <c r="AU26" i="51"/>
  <c r="AU25" i="51"/>
  <c r="AU24" i="51"/>
  <c r="AU23" i="51"/>
  <c r="AU22" i="51"/>
  <c r="AW46" i="51"/>
  <c r="AX46" i="51"/>
  <c r="AU46" i="51"/>
  <c r="BA46" i="51" s="1"/>
  <c r="A46" i="51" s="1"/>
  <c r="AW45" i="51"/>
  <c r="AX45" i="51"/>
  <c r="AU45" i="51"/>
  <c r="BA45" i="51" s="1"/>
  <c r="A45" i="51" s="1"/>
  <c r="AW44" i="51"/>
  <c r="AX44" i="51"/>
  <c r="AU44" i="51"/>
  <c r="BA44" i="51" s="1"/>
  <c r="A44" i="51" s="1"/>
  <c r="AW43" i="51"/>
  <c r="AX43" i="51"/>
  <c r="AU43" i="51"/>
  <c r="BA43" i="51" s="1"/>
  <c r="A43" i="51" s="1"/>
  <c r="AW42" i="51"/>
  <c r="AX42" i="51"/>
  <c r="AU42" i="51"/>
  <c r="BA42" i="51" s="1"/>
  <c r="A42" i="51" s="1"/>
  <c r="AW41" i="51"/>
  <c r="AX41" i="51"/>
  <c r="AU41" i="51"/>
  <c r="BA41" i="51" s="1"/>
  <c r="A41" i="51" s="1"/>
  <c r="AU40" i="51"/>
  <c r="AV39" i="51"/>
  <c r="AU38" i="51"/>
  <c r="AV37" i="51"/>
  <c r="BA37" i="51" s="1"/>
  <c r="A37" i="51" s="1"/>
  <c r="AU36" i="51"/>
  <c r="AV35" i="51"/>
  <c r="AU34" i="51"/>
  <c r="AV33" i="51"/>
  <c r="BA33" i="51" s="1"/>
  <c r="A33" i="51" s="1"/>
  <c r="AY32" i="51"/>
  <c r="AY31" i="51"/>
  <c r="AY30" i="51"/>
  <c r="AY29" i="51"/>
  <c r="AY28" i="51"/>
  <c r="AY27" i="51"/>
  <c r="AY26" i="51"/>
  <c r="AY25" i="51"/>
  <c r="AY24" i="51"/>
  <c r="AY23" i="51"/>
  <c r="AY22" i="51"/>
  <c r="AY15" i="51"/>
  <c r="AV15" i="51"/>
  <c r="AW15" i="51"/>
  <c r="AX15" i="51"/>
  <c r="AU15" i="51"/>
  <c r="AV32" i="51"/>
  <c r="AV31" i="51"/>
  <c r="BA31" i="51" s="1"/>
  <c r="A31" i="51" s="1"/>
  <c r="AV30" i="51"/>
  <c r="AV29" i="51"/>
  <c r="AV28" i="51"/>
  <c r="AV27" i="51"/>
  <c r="AV26" i="51"/>
  <c r="AV25" i="51"/>
  <c r="BA25" i="51" s="1"/>
  <c r="A25" i="51" s="1"/>
  <c r="AV24" i="51"/>
  <c r="AV23" i="51"/>
  <c r="BA23" i="51" s="1"/>
  <c r="A23" i="51" s="1"/>
  <c r="AV22" i="51"/>
  <c r="AW40" i="51"/>
  <c r="AX40" i="51"/>
  <c r="BA40" i="51" s="1"/>
  <c r="A40" i="51" s="1"/>
  <c r="AW39" i="51"/>
  <c r="AX39" i="51"/>
  <c r="AW38" i="51"/>
  <c r="AX38" i="51"/>
  <c r="BA38" i="51" s="1"/>
  <c r="A38" i="51" s="1"/>
  <c r="AW37" i="51"/>
  <c r="AX37" i="51"/>
  <c r="AW36" i="51"/>
  <c r="AX36" i="51"/>
  <c r="BA36" i="51" s="1"/>
  <c r="A36" i="51" s="1"/>
  <c r="AW35" i="51"/>
  <c r="AX35" i="51"/>
  <c r="AW34" i="51"/>
  <c r="AX34" i="51"/>
  <c r="BA34" i="51" s="1"/>
  <c r="A34" i="51" s="1"/>
  <c r="AW33" i="51"/>
  <c r="AX33" i="51"/>
  <c r="AW32" i="51"/>
  <c r="AX32" i="51"/>
  <c r="AW31" i="51"/>
  <c r="AX31" i="51"/>
  <c r="AW30" i="51"/>
  <c r="AX30" i="51"/>
  <c r="AW29" i="51"/>
  <c r="AX29" i="51"/>
  <c r="AW28" i="51"/>
  <c r="AX28" i="51"/>
  <c r="AW27" i="51"/>
  <c r="AX27" i="51"/>
  <c r="AW26" i="51"/>
  <c r="BA26" i="51" s="1"/>
  <c r="A26" i="51" s="1"/>
  <c r="AX26" i="51"/>
  <c r="AW25" i="51"/>
  <c r="AX25" i="51"/>
  <c r="AW24" i="51"/>
  <c r="BA24" i="51" s="1"/>
  <c r="A24" i="51" s="1"/>
  <c r="AX24" i="51"/>
  <c r="AW23" i="51"/>
  <c r="AX23" i="51"/>
  <c r="AW22" i="51"/>
  <c r="BA22" i="51" s="1"/>
  <c r="A22" i="51" s="1"/>
  <c r="AX22" i="51"/>
  <c r="AZ16" i="51" l="1"/>
  <c r="BA16" i="51" s="1"/>
  <c r="A16" i="51" s="1"/>
  <c r="AZ17" i="51"/>
  <c r="BA17" i="51" s="1"/>
  <c r="A17" i="51" s="1"/>
  <c r="AZ18" i="51"/>
  <c r="BA18" i="51" s="1"/>
  <c r="A18" i="51" s="1"/>
  <c r="AZ15" i="51"/>
  <c r="BA15" i="51" s="1"/>
  <c r="A15" i="51" s="1"/>
  <c r="BA35" i="51"/>
  <c r="A35" i="51" s="1"/>
  <c r="BA39" i="51"/>
  <c r="A39" i="51" s="1"/>
  <c r="BA47" i="51"/>
  <c r="A47" i="51" s="1"/>
  <c r="BA51" i="51"/>
  <c r="A51" i="51" s="1"/>
  <c r="BA55" i="51"/>
  <c r="A55" i="51" s="1"/>
  <c r="BA59" i="51"/>
  <c r="A59" i="51" s="1"/>
  <c r="BA63" i="51"/>
  <c r="A63" i="51" s="1"/>
  <c r="BA50" i="51"/>
  <c r="A50" i="51" s="1"/>
  <c r="BA54" i="51"/>
  <c r="A54" i="51" s="1"/>
  <c r="BA58" i="51"/>
  <c r="A58" i="51" s="1"/>
  <c r="BA62" i="51"/>
  <c r="A62" i="51" s="1"/>
  <c r="BA109" i="51"/>
  <c r="A109" i="51" s="1"/>
  <c r="BA108" i="51"/>
  <c r="A108" i="51" s="1"/>
  <c r="BA112" i="51"/>
  <c r="A112" i="51" s="1"/>
  <c r="BA107" i="51"/>
  <c r="A107" i="51" s="1"/>
  <c r="BA19" i="51"/>
  <c r="A19" i="51" s="1"/>
  <c r="BA20" i="51"/>
  <c r="A20" i="51" s="1"/>
  <c r="BA29" i="51"/>
  <c r="A29" i="51" s="1"/>
  <c r="BA28" i="51"/>
  <c r="A28" i="51" s="1"/>
  <c r="BA30" i="51"/>
  <c r="A30" i="51" s="1"/>
  <c r="BA32" i="51"/>
  <c r="A32" i="51" s="1"/>
  <c r="BA49" i="51"/>
  <c r="A49" i="51" s="1"/>
  <c r="BA53" i="51"/>
  <c r="A53" i="51" s="1"/>
  <c r="BA57" i="51"/>
  <c r="A57" i="51" s="1"/>
  <c r="BA61" i="51"/>
  <c r="A61" i="51" s="1"/>
  <c r="BA93" i="51"/>
  <c r="A93" i="51" s="1"/>
  <c r="BA97" i="51"/>
  <c r="A97" i="51" s="1"/>
  <c r="BA101" i="51"/>
  <c r="A101" i="51" s="1"/>
  <c r="BA105" i="51"/>
  <c r="A105" i="51" s="1"/>
  <c r="BA94" i="51"/>
  <c r="A94" i="51" s="1"/>
  <c r="BA98" i="51"/>
  <c r="A98" i="51" s="1"/>
  <c r="BA102" i="51"/>
  <c r="A102" i="51" s="1"/>
  <c r="BA106" i="51"/>
  <c r="A106" i="51" s="1"/>
  <c r="BA21" i="51"/>
  <c r="A21" i="51" s="1"/>
  <c r="AY14" i="51" l="1"/>
  <c r="AV14" i="51"/>
  <c r="AW14" i="51"/>
  <c r="AX14" i="51"/>
  <c r="AU14" i="51"/>
  <c r="AZ14" i="51" l="1"/>
  <c r="BA14" i="51" s="1"/>
  <c r="A14" i="51" l="1"/>
  <c r="BX7" i="50" l="1"/>
  <c r="BX8" i="50"/>
  <c r="BX9" i="50"/>
  <c r="BX10" i="50"/>
  <c r="BX11" i="50"/>
  <c r="BX12" i="50"/>
  <c r="BX13" i="50"/>
  <c r="BX14" i="50"/>
  <c r="BX15" i="50"/>
  <c r="BX16" i="50"/>
  <c r="BX17" i="50"/>
  <c r="BX18" i="50"/>
  <c r="BX19" i="50"/>
  <c r="BX20" i="50"/>
  <c r="BX21" i="50"/>
  <c r="BX22" i="50"/>
  <c r="BX23" i="50"/>
  <c r="BX24" i="50"/>
  <c r="BX25" i="50"/>
  <c r="BX26" i="50"/>
  <c r="BX27" i="50"/>
  <c r="BX28" i="50"/>
  <c r="BX29" i="50"/>
  <c r="BX30" i="50"/>
  <c r="BX31" i="50"/>
  <c r="BX32" i="50"/>
  <c r="BX33" i="50"/>
  <c r="BX34" i="50"/>
  <c r="BX35" i="50"/>
  <c r="BX36" i="50"/>
  <c r="BX37" i="50"/>
  <c r="BX38" i="50"/>
  <c r="BX39" i="50"/>
  <c r="BX40" i="50"/>
  <c r="BX41" i="50"/>
  <c r="BX42" i="50"/>
  <c r="BX43" i="50"/>
  <c r="BX44" i="50"/>
  <c r="BX45" i="50"/>
  <c r="BX46" i="50"/>
  <c r="BX47" i="50"/>
  <c r="BX48" i="50"/>
  <c r="BX49" i="50"/>
  <c r="BX50" i="50"/>
  <c r="BX51" i="50"/>
  <c r="BX52" i="50"/>
  <c r="BX53" i="50"/>
  <c r="BX54" i="50"/>
  <c r="BX55" i="50"/>
  <c r="BX56" i="50"/>
  <c r="BX57" i="50"/>
  <c r="BX58" i="50"/>
  <c r="BX59" i="50"/>
  <c r="BX60" i="50"/>
  <c r="BX61" i="50"/>
  <c r="BX62" i="50"/>
  <c r="BX63" i="50"/>
  <c r="BX64" i="50"/>
  <c r="BX65" i="50"/>
  <c r="BX66" i="50"/>
  <c r="BX67" i="50"/>
  <c r="BX68" i="50"/>
  <c r="BX69" i="50"/>
  <c r="BX70" i="50"/>
  <c r="BX71" i="50"/>
  <c r="BX72" i="50"/>
  <c r="BX73" i="50"/>
  <c r="BX74" i="50"/>
  <c r="BX75" i="50"/>
  <c r="BX76" i="50"/>
  <c r="BX77" i="50"/>
  <c r="BX78" i="50"/>
  <c r="BX79" i="50"/>
  <c r="BX80" i="50"/>
  <c r="BX81" i="50"/>
  <c r="BX82" i="50"/>
  <c r="BX83" i="50"/>
  <c r="BX84" i="50"/>
  <c r="BX85" i="50"/>
  <c r="BX86" i="50"/>
  <c r="BX87" i="50"/>
  <c r="BX88" i="50"/>
  <c r="BX89" i="50"/>
  <c r="BX90" i="50"/>
  <c r="BX91" i="50"/>
  <c r="BX92" i="50"/>
  <c r="BX93" i="50"/>
  <c r="BX94" i="50"/>
  <c r="BX95" i="50"/>
  <c r="BX96" i="50"/>
  <c r="BX97" i="50"/>
  <c r="BX98" i="50"/>
  <c r="BX99" i="50"/>
  <c r="BX100" i="50"/>
  <c r="BX101" i="50"/>
  <c r="BX102" i="50"/>
  <c r="BX103" i="50"/>
  <c r="BX104" i="50"/>
  <c r="BX105" i="50"/>
  <c r="BX6" i="50"/>
  <c r="BB15" i="52" l="1"/>
  <c r="BA15" i="52"/>
  <c r="AZ15" i="52"/>
  <c r="AY15" i="52"/>
  <c r="AY12" i="46"/>
  <c r="AX12" i="46"/>
  <c r="AW12" i="46"/>
  <c r="AZ12" i="46" l="1"/>
  <c r="BA12" i="46" s="1"/>
  <c r="BC15" i="52"/>
  <c r="BJ15" i="52" s="1"/>
  <c r="BH12" i="46" l="1"/>
  <c r="BM12" i="46" s="1"/>
  <c r="A12" i="46" s="1"/>
  <c r="BD15" i="52"/>
  <c r="BK15" i="52" s="1"/>
  <c r="A15" i="52" l="1"/>
  <c r="M4" i="46"/>
  <c r="H4" i="54"/>
  <c r="M4" i="54"/>
  <c r="BW6" i="50" l="1"/>
  <c r="BV6" i="50"/>
  <c r="BT6" i="50" s="1"/>
  <c r="BS6" i="50" s="1"/>
  <c r="CF5" i="50"/>
  <c r="CE5" i="50"/>
  <c r="CD5" i="50"/>
  <c r="CE9" i="50" l="1"/>
  <c r="CE13" i="50"/>
  <c r="CD9" i="50"/>
  <c r="CD13" i="50"/>
  <c r="CF9" i="50"/>
  <c r="CF13" i="50"/>
  <c r="BJ6" i="50"/>
  <c r="BF6" i="50"/>
  <c r="H8" i="54"/>
  <c r="BI26" i="54" l="1"/>
  <c r="BI28" i="54"/>
  <c r="BI30" i="54"/>
  <c r="BI32" i="54"/>
  <c r="BI34" i="54"/>
  <c r="BI36" i="54"/>
  <c r="BI38" i="54"/>
  <c r="BI40" i="54"/>
  <c r="BI42" i="54"/>
  <c r="BI44" i="54"/>
  <c r="BI46" i="54"/>
  <c r="BI48" i="54"/>
  <c r="BI50" i="54"/>
  <c r="BI52" i="54"/>
  <c r="BI54" i="54"/>
  <c r="BI56" i="54"/>
  <c r="BI58" i="54"/>
  <c r="BI60" i="54"/>
  <c r="BI62" i="54"/>
  <c r="BI64" i="54"/>
  <c r="BI66" i="54"/>
  <c r="BI68" i="54"/>
  <c r="BI70" i="54"/>
  <c r="BI72" i="54"/>
  <c r="BI74" i="54"/>
  <c r="BI76" i="54"/>
  <c r="BI78" i="54"/>
  <c r="BI80" i="54"/>
  <c r="BI82" i="54"/>
  <c r="BI84" i="54"/>
  <c r="BI86" i="54"/>
  <c r="BI88" i="54"/>
  <c r="BI90" i="54"/>
  <c r="BI92" i="54"/>
  <c r="BI94" i="54"/>
  <c r="BI96" i="54"/>
  <c r="BI98" i="54"/>
  <c r="BI100" i="54"/>
  <c r="BI102" i="54"/>
  <c r="BI104" i="54"/>
  <c r="BI106" i="54"/>
  <c r="BI108" i="54"/>
  <c r="BI110" i="54"/>
  <c r="BI112" i="54"/>
  <c r="BI25" i="54"/>
  <c r="BI27" i="54"/>
  <c r="BI29" i="54"/>
  <c r="BI31" i="54"/>
  <c r="BI33" i="54"/>
  <c r="BI35" i="54"/>
  <c r="BI37" i="54"/>
  <c r="BI39" i="54"/>
  <c r="BI41" i="54"/>
  <c r="BI43" i="54"/>
  <c r="BI45" i="54"/>
  <c r="BI47" i="54"/>
  <c r="BI49" i="54"/>
  <c r="BI51" i="54"/>
  <c r="BI53" i="54"/>
  <c r="BI55" i="54"/>
  <c r="BI57" i="54"/>
  <c r="BI59" i="54"/>
  <c r="BI61" i="54"/>
  <c r="BI63" i="54"/>
  <c r="BI65" i="54"/>
  <c r="BI67" i="54"/>
  <c r="BI69" i="54"/>
  <c r="BI71" i="54"/>
  <c r="BI73" i="54"/>
  <c r="BI75" i="54"/>
  <c r="BI77" i="54"/>
  <c r="BI79" i="54"/>
  <c r="BI81" i="54"/>
  <c r="BI83" i="54"/>
  <c r="BI85" i="54"/>
  <c r="BI87" i="54"/>
  <c r="BI89" i="54"/>
  <c r="BI91" i="54"/>
  <c r="BI93" i="54"/>
  <c r="BI95" i="54"/>
  <c r="BI99" i="54"/>
  <c r="BI103" i="54"/>
  <c r="BI107" i="54"/>
  <c r="BI111" i="54"/>
  <c r="BI97" i="54"/>
  <c r="BI101" i="54"/>
  <c r="BI105" i="54"/>
  <c r="BI109" i="54"/>
  <c r="BI113" i="54"/>
  <c r="BI14" i="54"/>
  <c r="BJ14" i="54" s="1"/>
  <c r="BI22" i="54"/>
  <c r="BI18" i="54"/>
  <c r="BI23" i="54"/>
  <c r="BI19" i="54"/>
  <c r="BI15" i="54"/>
  <c r="BI24" i="54"/>
  <c r="BI20" i="54"/>
  <c r="BI16" i="54"/>
  <c r="BI21" i="54"/>
  <c r="BI17" i="54"/>
  <c r="BK20" i="54"/>
  <c r="BK25" i="54"/>
  <c r="BK27" i="54"/>
  <c r="BK29" i="54"/>
  <c r="BK31" i="54"/>
  <c r="BK33" i="54"/>
  <c r="BK35" i="54"/>
  <c r="BK37" i="54"/>
  <c r="BK39" i="54"/>
  <c r="BK41" i="54"/>
  <c r="BK43" i="54"/>
  <c r="BK45" i="54"/>
  <c r="BK47" i="54"/>
  <c r="BK49" i="54"/>
  <c r="BK51" i="54"/>
  <c r="BK53" i="54"/>
  <c r="BK55" i="54"/>
  <c r="BK57" i="54"/>
  <c r="BK59" i="54"/>
  <c r="BK61" i="54"/>
  <c r="BK63" i="54"/>
  <c r="BK65" i="54"/>
  <c r="BK67" i="54"/>
  <c r="BK69" i="54"/>
  <c r="BK71" i="54"/>
  <c r="BK73" i="54"/>
  <c r="BK75" i="54"/>
  <c r="BK77" i="54"/>
  <c r="BK79" i="54"/>
  <c r="BK81" i="54"/>
  <c r="BK83" i="54"/>
  <c r="BK85" i="54"/>
  <c r="BK87" i="54"/>
  <c r="BK89" i="54"/>
  <c r="BK91" i="54"/>
  <c r="BK93" i="54"/>
  <c r="BK95" i="54"/>
  <c r="BK97" i="54"/>
  <c r="BK99" i="54"/>
  <c r="BK101" i="54"/>
  <c r="BK103" i="54"/>
  <c r="BK105" i="54"/>
  <c r="BK107" i="54"/>
  <c r="BK109" i="54"/>
  <c r="BK111" i="54"/>
  <c r="BK113" i="54"/>
  <c r="BK14" i="54"/>
  <c r="BK26" i="54"/>
  <c r="BK28" i="54"/>
  <c r="BK30" i="54"/>
  <c r="BK32" i="54"/>
  <c r="BK34" i="54"/>
  <c r="BK36" i="54"/>
  <c r="BK38" i="54"/>
  <c r="BK40" i="54"/>
  <c r="BK42" i="54"/>
  <c r="BK44" i="54"/>
  <c r="BK46" i="54"/>
  <c r="BK48" i="54"/>
  <c r="BK50" i="54"/>
  <c r="BK52" i="54"/>
  <c r="BK54" i="54"/>
  <c r="BK56" i="54"/>
  <c r="BK58" i="54"/>
  <c r="BK60" i="54"/>
  <c r="BK62" i="54"/>
  <c r="BK64" i="54"/>
  <c r="BK66" i="54"/>
  <c r="BK68" i="54"/>
  <c r="BK70" i="54"/>
  <c r="BK72" i="54"/>
  <c r="BK74" i="54"/>
  <c r="BK76" i="54"/>
  <c r="BK78" i="54"/>
  <c r="BK80" i="54"/>
  <c r="BK82" i="54"/>
  <c r="BK84" i="54"/>
  <c r="BK86" i="54"/>
  <c r="BK88" i="54"/>
  <c r="BK90" i="54"/>
  <c r="BK92" i="54"/>
  <c r="BK94" i="54"/>
  <c r="BK96" i="54"/>
  <c r="BK98" i="54"/>
  <c r="BK100" i="54"/>
  <c r="BK102" i="54"/>
  <c r="BK104" i="54"/>
  <c r="BK106" i="54"/>
  <c r="BK108" i="54"/>
  <c r="BK110" i="54"/>
  <c r="BK112" i="54"/>
  <c r="A112" i="54"/>
  <c r="A104" i="54"/>
  <c r="A100" i="54"/>
  <c r="A96" i="54"/>
  <c r="A88" i="54"/>
  <c r="A84" i="54"/>
  <c r="A80" i="54"/>
  <c r="A76" i="54"/>
  <c r="A68" i="54"/>
  <c r="A64" i="54"/>
  <c r="A60" i="54"/>
  <c r="A56" i="54"/>
  <c r="A52" i="54"/>
  <c r="A48" i="54"/>
  <c r="A44" i="54"/>
  <c r="A40" i="54"/>
  <c r="A36" i="54"/>
  <c r="A32" i="54"/>
  <c r="A28" i="54"/>
  <c r="A113" i="54"/>
  <c r="A105" i="54"/>
  <c r="A97" i="54"/>
  <c r="A93" i="54"/>
  <c r="A89" i="54"/>
  <c r="A85" i="54"/>
  <c r="A65" i="54"/>
  <c r="A49" i="54"/>
  <c r="A45" i="54"/>
  <c r="A41" i="54"/>
  <c r="A37" i="54"/>
  <c r="A33" i="54"/>
  <c r="A29" i="54"/>
  <c r="A25" i="54"/>
  <c r="A23" i="54"/>
  <c r="A21" i="54"/>
  <c r="A17" i="54"/>
  <c r="BK24" i="54"/>
  <c r="BK22" i="54"/>
  <c r="A20" i="54"/>
  <c r="A18" i="54"/>
  <c r="A16" i="54"/>
  <c r="A106" i="54"/>
  <c r="A102" i="54"/>
  <c r="A98" i="54"/>
  <c r="A90" i="54"/>
  <c r="A86" i="54"/>
  <c r="A82" i="54"/>
  <c r="A78" i="54"/>
  <c r="A74" i="54"/>
  <c r="A70" i="54"/>
  <c r="A62" i="54"/>
  <c r="A58" i="54"/>
  <c r="A54" i="54"/>
  <c r="A50" i="54"/>
  <c r="A46" i="54"/>
  <c r="A42" i="54"/>
  <c r="A38" i="54"/>
  <c r="A34" i="54"/>
  <c r="A30" i="54"/>
  <c r="A26" i="54"/>
  <c r="A111" i="54"/>
  <c r="A107" i="54"/>
  <c r="A99" i="54"/>
  <c r="A95" i="54"/>
  <c r="A91" i="54"/>
  <c r="A87" i="54"/>
  <c r="A83" i="54"/>
  <c r="A79" i="54"/>
  <c r="A75" i="54"/>
  <c r="A71" i="54"/>
  <c r="A63" i="54"/>
  <c r="A59" i="54"/>
  <c r="A55" i="54"/>
  <c r="A47" i="54"/>
  <c r="A43" i="54"/>
  <c r="A35" i="54"/>
  <c r="A31" i="54"/>
  <c r="A27" i="54"/>
  <c r="BK23" i="54"/>
  <c r="BK21" i="54"/>
  <c r="BK19" i="54"/>
  <c r="BK17" i="54"/>
  <c r="BK15" i="54"/>
  <c r="A14" i="54"/>
  <c r="A24" i="54"/>
  <c r="A22" i="54"/>
  <c r="BK18" i="54"/>
  <c r="BK16" i="54"/>
  <c r="A15" i="54"/>
  <c r="A19" i="54"/>
  <c r="A51" i="54"/>
  <c r="A53" i="54"/>
  <c r="A57" i="54"/>
  <c r="A61" i="54"/>
  <c r="A67" i="54"/>
  <c r="A69" i="54"/>
  <c r="A73" i="54"/>
  <c r="A77" i="54"/>
  <c r="A81" i="54"/>
  <c r="A101" i="54"/>
  <c r="A109" i="54"/>
  <c r="A66" i="54"/>
  <c r="A94" i="54"/>
  <c r="A110" i="54"/>
  <c r="A92" i="54"/>
  <c r="A108" i="54"/>
  <c r="A72" i="54"/>
  <c r="A39" i="54"/>
  <c r="A103" i="54"/>
  <c r="AD4" i="46"/>
  <c r="AD8" i="54" l="1"/>
  <c r="BV7" i="50" l="1"/>
  <c r="BT7" i="50" s="1"/>
  <c r="BS7" i="50" s="1"/>
  <c r="BW7" i="50"/>
  <c r="BV8" i="50"/>
  <c r="BT8" i="50" s="1"/>
  <c r="BS8" i="50" s="1"/>
  <c r="BW8" i="50"/>
  <c r="BV9" i="50"/>
  <c r="BT9" i="50" s="1"/>
  <c r="BS9" i="50" s="1"/>
  <c r="BW9" i="50"/>
  <c r="BV10" i="50"/>
  <c r="BT10" i="50" s="1"/>
  <c r="BW10" i="50"/>
  <c r="BV11" i="50"/>
  <c r="BT11" i="50" s="1"/>
  <c r="BS11" i="50" s="1"/>
  <c r="BW11" i="50"/>
  <c r="BV12" i="50"/>
  <c r="BT12" i="50" s="1"/>
  <c r="BS12" i="50" s="1"/>
  <c r="BW12" i="50"/>
  <c r="BV13" i="50"/>
  <c r="BT13" i="50" s="1"/>
  <c r="BS13" i="50" s="1"/>
  <c r="BW13" i="50"/>
  <c r="BV14" i="50"/>
  <c r="BT14" i="50" s="1"/>
  <c r="BS14" i="50" s="1"/>
  <c r="BW14" i="50"/>
  <c r="BV15" i="50"/>
  <c r="BT15" i="50" s="1"/>
  <c r="BS15" i="50" s="1"/>
  <c r="BW15" i="50"/>
  <c r="BV16" i="50"/>
  <c r="BT16" i="50" s="1"/>
  <c r="BS16" i="50" s="1"/>
  <c r="BW16" i="50"/>
  <c r="BV17" i="50"/>
  <c r="BT17" i="50" s="1"/>
  <c r="BS17" i="50" s="1"/>
  <c r="BW17" i="50"/>
  <c r="BV18" i="50"/>
  <c r="BT18" i="50" s="1"/>
  <c r="BS18" i="50" s="1"/>
  <c r="BW18" i="50"/>
  <c r="BV19" i="50"/>
  <c r="BT19" i="50" s="1"/>
  <c r="BS19" i="50" s="1"/>
  <c r="BW19" i="50"/>
  <c r="BV20" i="50"/>
  <c r="BT20" i="50" s="1"/>
  <c r="BS20" i="50" s="1"/>
  <c r="BW20" i="50"/>
  <c r="BV21" i="50"/>
  <c r="BT21" i="50" s="1"/>
  <c r="BS21" i="50" s="1"/>
  <c r="BW21" i="50"/>
  <c r="BV22" i="50"/>
  <c r="BT22" i="50" s="1"/>
  <c r="BS22" i="50" s="1"/>
  <c r="BW22" i="50"/>
  <c r="BV23" i="50"/>
  <c r="BT23" i="50" s="1"/>
  <c r="BS23" i="50" s="1"/>
  <c r="BW23" i="50"/>
  <c r="BV24" i="50"/>
  <c r="BT24" i="50" s="1"/>
  <c r="BS24" i="50" s="1"/>
  <c r="BW24" i="50"/>
  <c r="BV25" i="50"/>
  <c r="BT25" i="50" s="1"/>
  <c r="BS25" i="50" s="1"/>
  <c r="BW25" i="50"/>
  <c r="BV26" i="50"/>
  <c r="BT26" i="50" s="1"/>
  <c r="BS26" i="50" s="1"/>
  <c r="BW26" i="50"/>
  <c r="BV27" i="50"/>
  <c r="BT27" i="50" s="1"/>
  <c r="BS27" i="50" s="1"/>
  <c r="BW27" i="50"/>
  <c r="BV28" i="50"/>
  <c r="BT28" i="50" s="1"/>
  <c r="BS28" i="50" s="1"/>
  <c r="BW28" i="50"/>
  <c r="BV29" i="50"/>
  <c r="BT29" i="50" s="1"/>
  <c r="BS29" i="50" s="1"/>
  <c r="BW29" i="50"/>
  <c r="BV30" i="50"/>
  <c r="BT30" i="50" s="1"/>
  <c r="BS30" i="50" s="1"/>
  <c r="BW30" i="50"/>
  <c r="BV31" i="50"/>
  <c r="BT31" i="50" s="1"/>
  <c r="BS31" i="50" s="1"/>
  <c r="BW31" i="50"/>
  <c r="BV32" i="50"/>
  <c r="BT32" i="50" s="1"/>
  <c r="BS32" i="50" s="1"/>
  <c r="BW32" i="50"/>
  <c r="BV33" i="50"/>
  <c r="BT33" i="50" s="1"/>
  <c r="BS33" i="50" s="1"/>
  <c r="BW33" i="50"/>
  <c r="BV34" i="50"/>
  <c r="BT34" i="50" s="1"/>
  <c r="BS34" i="50" s="1"/>
  <c r="BW34" i="50"/>
  <c r="BV35" i="50"/>
  <c r="BT35" i="50" s="1"/>
  <c r="BS35" i="50" s="1"/>
  <c r="BW35" i="50"/>
  <c r="BV36" i="50"/>
  <c r="BT36" i="50" s="1"/>
  <c r="BS36" i="50" s="1"/>
  <c r="BW36" i="50"/>
  <c r="BV37" i="50"/>
  <c r="BT37" i="50" s="1"/>
  <c r="BS37" i="50" s="1"/>
  <c r="BW37" i="50"/>
  <c r="BV38" i="50"/>
  <c r="BT38" i="50" s="1"/>
  <c r="BS38" i="50" s="1"/>
  <c r="BW38" i="50"/>
  <c r="BV39" i="50"/>
  <c r="BT39" i="50" s="1"/>
  <c r="BS39" i="50" s="1"/>
  <c r="BW39" i="50"/>
  <c r="BV40" i="50"/>
  <c r="BT40" i="50" s="1"/>
  <c r="BS40" i="50" s="1"/>
  <c r="BW40" i="50"/>
  <c r="BV41" i="50"/>
  <c r="BT41" i="50" s="1"/>
  <c r="BS41" i="50" s="1"/>
  <c r="BW41" i="50"/>
  <c r="BV42" i="50"/>
  <c r="BT42" i="50" s="1"/>
  <c r="BS42" i="50" s="1"/>
  <c r="BW42" i="50"/>
  <c r="BV43" i="50"/>
  <c r="BT43" i="50" s="1"/>
  <c r="BS43" i="50" s="1"/>
  <c r="BW43" i="50"/>
  <c r="BV44" i="50"/>
  <c r="BT44" i="50" s="1"/>
  <c r="BS44" i="50" s="1"/>
  <c r="BW44" i="50"/>
  <c r="BV45" i="50"/>
  <c r="BT45" i="50" s="1"/>
  <c r="BS45" i="50" s="1"/>
  <c r="BW45" i="50"/>
  <c r="BV46" i="50"/>
  <c r="BT46" i="50" s="1"/>
  <c r="BS46" i="50" s="1"/>
  <c r="BW46" i="50"/>
  <c r="BV47" i="50"/>
  <c r="BT47" i="50" s="1"/>
  <c r="BS47" i="50" s="1"/>
  <c r="BW47" i="50"/>
  <c r="BV48" i="50"/>
  <c r="BT48" i="50" s="1"/>
  <c r="BS48" i="50" s="1"/>
  <c r="BW48" i="50"/>
  <c r="BV49" i="50"/>
  <c r="BT49" i="50" s="1"/>
  <c r="BS49" i="50" s="1"/>
  <c r="BW49" i="50"/>
  <c r="BV50" i="50"/>
  <c r="BT50" i="50" s="1"/>
  <c r="BS50" i="50" s="1"/>
  <c r="BW50" i="50"/>
  <c r="BV51" i="50"/>
  <c r="BT51" i="50" s="1"/>
  <c r="BS51" i="50" s="1"/>
  <c r="BW51" i="50"/>
  <c r="BV52" i="50"/>
  <c r="BT52" i="50" s="1"/>
  <c r="BS52" i="50" s="1"/>
  <c r="BW52" i="50"/>
  <c r="BV53" i="50"/>
  <c r="BT53" i="50" s="1"/>
  <c r="BS53" i="50" s="1"/>
  <c r="BW53" i="50"/>
  <c r="BV54" i="50"/>
  <c r="BT54" i="50" s="1"/>
  <c r="BS54" i="50" s="1"/>
  <c r="BW54" i="50"/>
  <c r="BV55" i="50"/>
  <c r="BT55" i="50" s="1"/>
  <c r="BS55" i="50" s="1"/>
  <c r="BW55" i="50"/>
  <c r="BV56" i="50"/>
  <c r="BT56" i="50" s="1"/>
  <c r="BS56" i="50" s="1"/>
  <c r="BW56" i="50"/>
  <c r="BV57" i="50"/>
  <c r="BT57" i="50" s="1"/>
  <c r="BS57" i="50" s="1"/>
  <c r="BW57" i="50"/>
  <c r="BV58" i="50"/>
  <c r="BT58" i="50" s="1"/>
  <c r="BS58" i="50" s="1"/>
  <c r="BW58" i="50"/>
  <c r="BV59" i="50"/>
  <c r="BT59" i="50" s="1"/>
  <c r="BS59" i="50" s="1"/>
  <c r="BW59" i="50"/>
  <c r="BV60" i="50"/>
  <c r="BT60" i="50" s="1"/>
  <c r="BS60" i="50" s="1"/>
  <c r="BW60" i="50"/>
  <c r="BV61" i="50"/>
  <c r="BT61" i="50" s="1"/>
  <c r="BS61" i="50" s="1"/>
  <c r="BW61" i="50"/>
  <c r="BV62" i="50"/>
  <c r="BT62" i="50" s="1"/>
  <c r="BS62" i="50" s="1"/>
  <c r="BW62" i="50"/>
  <c r="BV63" i="50"/>
  <c r="BT63" i="50" s="1"/>
  <c r="BS63" i="50" s="1"/>
  <c r="BW63" i="50"/>
  <c r="BV64" i="50"/>
  <c r="BT64" i="50" s="1"/>
  <c r="BS64" i="50" s="1"/>
  <c r="BW64" i="50"/>
  <c r="BV65" i="50"/>
  <c r="BT65" i="50" s="1"/>
  <c r="BS65" i="50" s="1"/>
  <c r="BW65" i="50"/>
  <c r="BV66" i="50"/>
  <c r="BT66" i="50" s="1"/>
  <c r="BS66" i="50" s="1"/>
  <c r="BW66" i="50"/>
  <c r="BV67" i="50"/>
  <c r="BT67" i="50" s="1"/>
  <c r="BS67" i="50" s="1"/>
  <c r="BW67" i="50"/>
  <c r="BV68" i="50"/>
  <c r="BT68" i="50" s="1"/>
  <c r="BS68" i="50" s="1"/>
  <c r="BW68" i="50"/>
  <c r="BV69" i="50"/>
  <c r="BT69" i="50" s="1"/>
  <c r="BS69" i="50" s="1"/>
  <c r="BW69" i="50"/>
  <c r="BV70" i="50"/>
  <c r="BT70" i="50" s="1"/>
  <c r="BS70" i="50" s="1"/>
  <c r="BW70" i="50"/>
  <c r="BV71" i="50"/>
  <c r="BT71" i="50" s="1"/>
  <c r="BS71" i="50" s="1"/>
  <c r="BW71" i="50"/>
  <c r="BV72" i="50"/>
  <c r="BT72" i="50" s="1"/>
  <c r="BS72" i="50" s="1"/>
  <c r="BW72" i="50"/>
  <c r="BV73" i="50"/>
  <c r="BT73" i="50" s="1"/>
  <c r="BS73" i="50" s="1"/>
  <c r="BW73" i="50"/>
  <c r="BV74" i="50"/>
  <c r="BT74" i="50" s="1"/>
  <c r="BS74" i="50" s="1"/>
  <c r="BW74" i="50"/>
  <c r="BV75" i="50"/>
  <c r="BT75" i="50" s="1"/>
  <c r="BS75" i="50" s="1"/>
  <c r="BW75" i="50"/>
  <c r="BV76" i="50"/>
  <c r="BT76" i="50" s="1"/>
  <c r="BS76" i="50" s="1"/>
  <c r="BW76" i="50"/>
  <c r="BV77" i="50"/>
  <c r="BT77" i="50" s="1"/>
  <c r="BS77" i="50" s="1"/>
  <c r="BW77" i="50"/>
  <c r="BV78" i="50"/>
  <c r="BT78" i="50" s="1"/>
  <c r="BS78" i="50" s="1"/>
  <c r="BW78" i="50"/>
  <c r="BV79" i="50"/>
  <c r="BT79" i="50" s="1"/>
  <c r="BS79" i="50" s="1"/>
  <c r="BW79" i="50"/>
  <c r="BV80" i="50"/>
  <c r="BT80" i="50" s="1"/>
  <c r="BS80" i="50" s="1"/>
  <c r="BW80" i="50"/>
  <c r="BV81" i="50"/>
  <c r="BT81" i="50" s="1"/>
  <c r="BS81" i="50" s="1"/>
  <c r="BW81" i="50"/>
  <c r="BV82" i="50"/>
  <c r="BT82" i="50" s="1"/>
  <c r="BS82" i="50" s="1"/>
  <c r="BW82" i="50"/>
  <c r="BV83" i="50"/>
  <c r="BT83" i="50" s="1"/>
  <c r="BS83" i="50" s="1"/>
  <c r="BW83" i="50"/>
  <c r="BV84" i="50"/>
  <c r="BT84" i="50" s="1"/>
  <c r="BS84" i="50" s="1"/>
  <c r="BW84" i="50"/>
  <c r="BV85" i="50"/>
  <c r="BT85" i="50" s="1"/>
  <c r="BS85" i="50" s="1"/>
  <c r="BW85" i="50"/>
  <c r="BV86" i="50"/>
  <c r="BT86" i="50" s="1"/>
  <c r="BS86" i="50" s="1"/>
  <c r="BW86" i="50"/>
  <c r="BV87" i="50"/>
  <c r="BT87" i="50" s="1"/>
  <c r="BS87" i="50" s="1"/>
  <c r="BW87" i="50"/>
  <c r="BV88" i="50"/>
  <c r="BT88" i="50" s="1"/>
  <c r="BS88" i="50" s="1"/>
  <c r="BW88" i="50"/>
  <c r="BV89" i="50"/>
  <c r="BT89" i="50" s="1"/>
  <c r="BS89" i="50" s="1"/>
  <c r="BW89" i="50"/>
  <c r="BV90" i="50"/>
  <c r="BT90" i="50" s="1"/>
  <c r="BS90" i="50" s="1"/>
  <c r="BW90" i="50"/>
  <c r="BV91" i="50"/>
  <c r="BT91" i="50" s="1"/>
  <c r="BS91" i="50" s="1"/>
  <c r="BW91" i="50"/>
  <c r="BV92" i="50"/>
  <c r="BT92" i="50" s="1"/>
  <c r="BS92" i="50" s="1"/>
  <c r="BW92" i="50"/>
  <c r="BV93" i="50"/>
  <c r="BT93" i="50" s="1"/>
  <c r="BS93" i="50" s="1"/>
  <c r="BW93" i="50"/>
  <c r="BV94" i="50"/>
  <c r="BT94" i="50" s="1"/>
  <c r="BS94" i="50" s="1"/>
  <c r="BW94" i="50"/>
  <c r="BV95" i="50"/>
  <c r="BT95" i="50" s="1"/>
  <c r="BS95" i="50" s="1"/>
  <c r="BW95" i="50"/>
  <c r="BV96" i="50"/>
  <c r="BT96" i="50" s="1"/>
  <c r="BS96" i="50" s="1"/>
  <c r="BW96" i="50"/>
  <c r="BV97" i="50"/>
  <c r="BT97" i="50" s="1"/>
  <c r="BS97" i="50" s="1"/>
  <c r="BW97" i="50"/>
  <c r="BV98" i="50"/>
  <c r="BT98" i="50" s="1"/>
  <c r="BS98" i="50" s="1"/>
  <c r="BW98" i="50"/>
  <c r="BV99" i="50"/>
  <c r="BT99" i="50" s="1"/>
  <c r="BS99" i="50" s="1"/>
  <c r="BW99" i="50"/>
  <c r="BV100" i="50"/>
  <c r="BT100" i="50" s="1"/>
  <c r="BS100" i="50" s="1"/>
  <c r="BW100" i="50"/>
  <c r="BV101" i="50"/>
  <c r="BT101" i="50" s="1"/>
  <c r="BS101" i="50" s="1"/>
  <c r="BW101" i="50"/>
  <c r="BV102" i="50"/>
  <c r="BT102" i="50" s="1"/>
  <c r="BS102" i="50" s="1"/>
  <c r="BW102" i="50"/>
  <c r="BV103" i="50"/>
  <c r="BT103" i="50" s="1"/>
  <c r="BS103" i="50" s="1"/>
  <c r="BW103" i="50"/>
  <c r="BV104" i="50"/>
  <c r="BT104" i="50" s="1"/>
  <c r="BS104" i="50" s="1"/>
  <c r="BW104" i="50"/>
  <c r="BV105" i="50"/>
  <c r="BT105" i="50" s="1"/>
  <c r="BS105" i="50" s="1"/>
  <c r="BW105" i="50"/>
  <c r="CG5" i="50"/>
  <c r="AB7" i="50"/>
  <c r="AC7" i="50"/>
  <c r="AD7" i="50" s="1"/>
  <c r="AB8" i="50"/>
  <c r="AC8" i="50"/>
  <c r="AD8" i="50" s="1"/>
  <c r="AB9" i="50"/>
  <c r="AC9" i="50"/>
  <c r="AD9" i="50" s="1"/>
  <c r="AB10" i="50"/>
  <c r="AC10" i="50"/>
  <c r="AD10" i="50" s="1"/>
  <c r="AB11" i="50"/>
  <c r="AC11" i="50"/>
  <c r="AD11" i="50" s="1"/>
  <c r="AB12" i="50"/>
  <c r="AC12" i="50"/>
  <c r="AD12" i="50" s="1"/>
  <c r="AB13" i="50"/>
  <c r="AC13" i="50"/>
  <c r="AD13" i="50" s="1"/>
  <c r="AB14" i="50"/>
  <c r="AC14" i="50"/>
  <c r="AD14" i="50" s="1"/>
  <c r="AB15" i="50"/>
  <c r="AC15" i="50"/>
  <c r="AD15" i="50" s="1"/>
  <c r="AB16" i="50"/>
  <c r="AC16" i="50"/>
  <c r="AD16" i="50" s="1"/>
  <c r="AB17" i="50"/>
  <c r="AC17" i="50"/>
  <c r="AD17" i="50" s="1"/>
  <c r="AB18" i="50"/>
  <c r="AC18" i="50"/>
  <c r="AD18" i="50" s="1"/>
  <c r="AB19" i="50"/>
  <c r="AC19" i="50"/>
  <c r="AD19" i="50" s="1"/>
  <c r="AB20" i="50"/>
  <c r="AC20" i="50"/>
  <c r="AD20" i="50" s="1"/>
  <c r="AB21" i="50"/>
  <c r="AC21" i="50"/>
  <c r="AD21" i="50" s="1"/>
  <c r="AB22" i="50"/>
  <c r="AC22" i="50"/>
  <c r="AD22" i="50" s="1"/>
  <c r="AB23" i="50"/>
  <c r="AC23" i="50"/>
  <c r="AD23" i="50" s="1"/>
  <c r="AB24" i="50"/>
  <c r="AC24" i="50"/>
  <c r="AD24" i="50" s="1"/>
  <c r="AB25" i="50"/>
  <c r="AC25" i="50"/>
  <c r="AD25" i="50" s="1"/>
  <c r="AB26" i="50"/>
  <c r="AC26" i="50"/>
  <c r="AD26" i="50" s="1"/>
  <c r="AB27" i="50"/>
  <c r="AC27" i="50"/>
  <c r="AD27" i="50" s="1"/>
  <c r="AB28" i="50"/>
  <c r="AC28" i="50"/>
  <c r="AD28" i="50" s="1"/>
  <c r="AB29" i="50"/>
  <c r="AC29" i="50"/>
  <c r="AD29" i="50" s="1"/>
  <c r="AB30" i="50"/>
  <c r="AC30" i="50"/>
  <c r="AD30" i="50" s="1"/>
  <c r="AB31" i="50"/>
  <c r="AC31" i="50"/>
  <c r="AD31" i="50" s="1"/>
  <c r="AB32" i="50"/>
  <c r="AC32" i="50"/>
  <c r="AD32" i="50" s="1"/>
  <c r="AB33" i="50"/>
  <c r="AC33" i="50"/>
  <c r="AD33" i="50" s="1"/>
  <c r="AB34" i="50"/>
  <c r="AC34" i="50"/>
  <c r="AD34" i="50" s="1"/>
  <c r="AB35" i="50"/>
  <c r="AC35" i="50"/>
  <c r="AD35" i="50" s="1"/>
  <c r="AB36" i="50"/>
  <c r="AC36" i="50"/>
  <c r="AD36" i="50" s="1"/>
  <c r="AB37" i="50"/>
  <c r="AC37" i="50"/>
  <c r="AD37" i="50" s="1"/>
  <c r="AB38" i="50"/>
  <c r="AC38" i="50"/>
  <c r="AD38" i="50" s="1"/>
  <c r="AB39" i="50"/>
  <c r="AC39" i="50"/>
  <c r="AD39" i="50" s="1"/>
  <c r="AB40" i="50"/>
  <c r="AC40" i="50"/>
  <c r="AD40" i="50" s="1"/>
  <c r="AB41" i="50"/>
  <c r="AC41" i="50"/>
  <c r="AD41" i="50" s="1"/>
  <c r="AB42" i="50"/>
  <c r="AC42" i="50"/>
  <c r="AD42" i="50" s="1"/>
  <c r="AB43" i="50"/>
  <c r="AC43" i="50"/>
  <c r="AD43" i="50" s="1"/>
  <c r="AB44" i="50"/>
  <c r="AC44" i="50"/>
  <c r="AD44" i="50" s="1"/>
  <c r="AB45" i="50"/>
  <c r="AC45" i="50"/>
  <c r="AD45" i="50" s="1"/>
  <c r="AB46" i="50"/>
  <c r="AC46" i="50"/>
  <c r="AD46" i="50" s="1"/>
  <c r="AB47" i="50"/>
  <c r="AC47" i="50"/>
  <c r="AD47" i="50" s="1"/>
  <c r="AB48" i="50"/>
  <c r="AC48" i="50"/>
  <c r="AD48" i="50" s="1"/>
  <c r="AB49" i="50"/>
  <c r="AC49" i="50"/>
  <c r="AD49" i="50" s="1"/>
  <c r="AB50" i="50"/>
  <c r="AC50" i="50"/>
  <c r="AD50" i="50" s="1"/>
  <c r="AB51" i="50"/>
  <c r="AC51" i="50"/>
  <c r="AD51" i="50" s="1"/>
  <c r="AB52" i="50"/>
  <c r="AC52" i="50"/>
  <c r="AD52" i="50" s="1"/>
  <c r="AB53" i="50"/>
  <c r="AC53" i="50"/>
  <c r="AD53" i="50" s="1"/>
  <c r="AB54" i="50"/>
  <c r="AC54" i="50"/>
  <c r="AD54" i="50" s="1"/>
  <c r="AB55" i="50"/>
  <c r="AC55" i="50"/>
  <c r="AD55" i="50" s="1"/>
  <c r="AB56" i="50"/>
  <c r="AC56" i="50"/>
  <c r="AD56" i="50" s="1"/>
  <c r="AB57" i="50"/>
  <c r="AC57" i="50"/>
  <c r="AD57" i="50" s="1"/>
  <c r="AB58" i="50"/>
  <c r="AC58" i="50"/>
  <c r="AD58" i="50" s="1"/>
  <c r="AB59" i="50"/>
  <c r="AC59" i="50"/>
  <c r="AD59" i="50" s="1"/>
  <c r="AB60" i="50"/>
  <c r="AC60" i="50"/>
  <c r="AD60" i="50" s="1"/>
  <c r="AB61" i="50"/>
  <c r="AC61" i="50"/>
  <c r="AD61" i="50" s="1"/>
  <c r="AB62" i="50"/>
  <c r="AC62" i="50"/>
  <c r="AD62" i="50" s="1"/>
  <c r="AB63" i="50"/>
  <c r="AC63" i="50"/>
  <c r="AD63" i="50" s="1"/>
  <c r="AB64" i="50"/>
  <c r="AC64" i="50"/>
  <c r="AD64" i="50" s="1"/>
  <c r="AB65" i="50"/>
  <c r="AC65" i="50"/>
  <c r="AD65" i="50" s="1"/>
  <c r="AB66" i="50"/>
  <c r="AC66" i="50"/>
  <c r="AD66" i="50" s="1"/>
  <c r="AB67" i="50"/>
  <c r="AC67" i="50"/>
  <c r="AD67" i="50" s="1"/>
  <c r="AB68" i="50"/>
  <c r="AC68" i="50"/>
  <c r="AD68" i="50" s="1"/>
  <c r="AB69" i="50"/>
  <c r="AC69" i="50"/>
  <c r="AD69" i="50" s="1"/>
  <c r="AB70" i="50"/>
  <c r="AC70" i="50"/>
  <c r="AD70" i="50" s="1"/>
  <c r="AB71" i="50"/>
  <c r="AC71" i="50"/>
  <c r="AD71" i="50" s="1"/>
  <c r="AB72" i="50"/>
  <c r="AC72" i="50"/>
  <c r="AD72" i="50" s="1"/>
  <c r="AB73" i="50"/>
  <c r="AC73" i="50"/>
  <c r="AD73" i="50" s="1"/>
  <c r="AB74" i="50"/>
  <c r="AC74" i="50"/>
  <c r="AD74" i="50" s="1"/>
  <c r="AB75" i="50"/>
  <c r="AC75" i="50"/>
  <c r="AD75" i="50" s="1"/>
  <c r="AB76" i="50"/>
  <c r="AC76" i="50"/>
  <c r="AD76" i="50" s="1"/>
  <c r="AB77" i="50"/>
  <c r="AC77" i="50"/>
  <c r="AD77" i="50" s="1"/>
  <c r="AB78" i="50"/>
  <c r="AC78" i="50"/>
  <c r="AD78" i="50" s="1"/>
  <c r="AB79" i="50"/>
  <c r="AC79" i="50"/>
  <c r="AD79" i="50" s="1"/>
  <c r="AB80" i="50"/>
  <c r="AC80" i="50"/>
  <c r="AD80" i="50" s="1"/>
  <c r="AB81" i="50"/>
  <c r="AC81" i="50"/>
  <c r="AD81" i="50" s="1"/>
  <c r="AB82" i="50"/>
  <c r="AC82" i="50"/>
  <c r="AD82" i="50" s="1"/>
  <c r="AB83" i="50"/>
  <c r="AC83" i="50"/>
  <c r="AD83" i="50" s="1"/>
  <c r="AB84" i="50"/>
  <c r="AC84" i="50"/>
  <c r="AD84" i="50" s="1"/>
  <c r="AB85" i="50"/>
  <c r="AC85" i="50"/>
  <c r="AD85" i="50" s="1"/>
  <c r="AB86" i="50"/>
  <c r="AC86" i="50"/>
  <c r="AD86" i="50" s="1"/>
  <c r="AB87" i="50"/>
  <c r="AC87" i="50"/>
  <c r="AD87" i="50" s="1"/>
  <c r="AB88" i="50"/>
  <c r="AC88" i="50"/>
  <c r="AD88" i="50" s="1"/>
  <c r="AB89" i="50"/>
  <c r="AC89" i="50"/>
  <c r="AD89" i="50" s="1"/>
  <c r="AB90" i="50"/>
  <c r="AC90" i="50"/>
  <c r="AD90" i="50" s="1"/>
  <c r="AB91" i="50"/>
  <c r="AC91" i="50"/>
  <c r="AD91" i="50" s="1"/>
  <c r="AB92" i="50"/>
  <c r="AC92" i="50"/>
  <c r="AD92" i="50" s="1"/>
  <c r="AB93" i="50"/>
  <c r="AC93" i="50"/>
  <c r="AD93" i="50" s="1"/>
  <c r="AB94" i="50"/>
  <c r="AC94" i="50"/>
  <c r="AD94" i="50" s="1"/>
  <c r="AB95" i="50"/>
  <c r="AC95" i="50"/>
  <c r="AD95" i="50" s="1"/>
  <c r="AB96" i="50"/>
  <c r="AC96" i="50"/>
  <c r="AD96" i="50" s="1"/>
  <c r="AB97" i="50"/>
  <c r="AC97" i="50"/>
  <c r="AD97" i="50" s="1"/>
  <c r="AB98" i="50"/>
  <c r="AC98" i="50"/>
  <c r="AD98" i="50" s="1"/>
  <c r="AB99" i="50"/>
  <c r="AC99" i="50"/>
  <c r="AD99" i="50" s="1"/>
  <c r="AB100" i="50"/>
  <c r="AC100" i="50"/>
  <c r="AD100" i="50" s="1"/>
  <c r="AB101" i="50"/>
  <c r="AC101" i="50"/>
  <c r="AD101" i="50" s="1"/>
  <c r="AB102" i="50"/>
  <c r="AC102" i="50"/>
  <c r="AD102" i="50" s="1"/>
  <c r="AB103" i="50"/>
  <c r="AC103" i="50"/>
  <c r="AD103" i="50" s="1"/>
  <c r="AB104" i="50"/>
  <c r="AC104" i="50"/>
  <c r="AD104" i="50" s="1"/>
  <c r="AB105" i="50"/>
  <c r="AC105" i="50"/>
  <c r="AD105" i="50" s="1"/>
  <c r="AB6" i="50"/>
  <c r="AE6" i="50" s="1"/>
  <c r="BS10" i="50" l="1"/>
  <c r="CG9" i="50"/>
  <c r="CG13" i="50"/>
  <c r="AI9" i="50"/>
  <c r="AI13" i="50"/>
  <c r="AL9" i="50"/>
  <c r="AL13" i="50"/>
  <c r="AN9" i="50"/>
  <c r="AN13" i="50"/>
  <c r="AP9" i="50"/>
  <c r="AP13" i="50"/>
  <c r="AJ9" i="50"/>
  <c r="AJ13" i="50"/>
  <c r="AK9" i="50"/>
  <c r="AK13" i="50"/>
  <c r="AM9" i="50"/>
  <c r="AM13" i="50"/>
  <c r="AO9" i="50"/>
  <c r="AO13" i="50"/>
  <c r="AQ9" i="50"/>
  <c r="AQ13" i="50"/>
  <c r="BF105" i="50"/>
  <c r="BJ105" i="50"/>
  <c r="BJ104" i="50"/>
  <c r="BF104" i="50"/>
  <c r="BJ103" i="50"/>
  <c r="BF103" i="50"/>
  <c r="BJ102" i="50"/>
  <c r="BF102" i="50"/>
  <c r="BF101" i="50"/>
  <c r="BJ101" i="50"/>
  <c r="BJ100" i="50"/>
  <c r="BF100" i="50"/>
  <c r="BJ99" i="50"/>
  <c r="BF99" i="50"/>
  <c r="BJ98" i="50"/>
  <c r="BF98" i="50"/>
  <c r="BJ97" i="50"/>
  <c r="BF97" i="50"/>
  <c r="BJ96" i="50"/>
  <c r="BF96" i="50"/>
  <c r="BJ95" i="50"/>
  <c r="BF95" i="50"/>
  <c r="BJ94" i="50"/>
  <c r="BF94" i="50"/>
  <c r="BJ93" i="50"/>
  <c r="BF93" i="50"/>
  <c r="BJ92" i="50"/>
  <c r="BF92" i="50"/>
  <c r="BJ91" i="50"/>
  <c r="BF91" i="50"/>
  <c r="BJ90" i="50"/>
  <c r="BF90" i="50"/>
  <c r="BJ89" i="50"/>
  <c r="BF89" i="50"/>
  <c r="BJ88" i="50"/>
  <c r="BF88" i="50"/>
  <c r="BJ87" i="50"/>
  <c r="BF87" i="50"/>
  <c r="BJ86" i="50"/>
  <c r="BF86" i="50"/>
  <c r="BJ85" i="50"/>
  <c r="BF85" i="50"/>
  <c r="BJ84" i="50"/>
  <c r="BF84" i="50"/>
  <c r="BJ83" i="50"/>
  <c r="BF83" i="50"/>
  <c r="BJ82" i="50"/>
  <c r="BF82" i="50"/>
  <c r="BJ81" i="50"/>
  <c r="BF81" i="50"/>
  <c r="BJ80" i="50"/>
  <c r="BF80" i="50"/>
  <c r="BJ79" i="50"/>
  <c r="BF79" i="50"/>
  <c r="BJ78" i="50"/>
  <c r="BF78" i="50"/>
  <c r="BJ77" i="50"/>
  <c r="BF77" i="50"/>
  <c r="BJ76" i="50"/>
  <c r="BF76" i="50"/>
  <c r="BJ75" i="50"/>
  <c r="BF75" i="50"/>
  <c r="BJ74" i="50"/>
  <c r="BF74" i="50"/>
  <c r="BJ73" i="50"/>
  <c r="BF73" i="50"/>
  <c r="BJ72" i="50"/>
  <c r="BF72" i="50"/>
  <c r="BJ71" i="50"/>
  <c r="BF71" i="50"/>
  <c r="BJ70" i="50"/>
  <c r="BF70" i="50"/>
  <c r="BJ69" i="50"/>
  <c r="BF69" i="50"/>
  <c r="BF68" i="50"/>
  <c r="BJ68" i="50"/>
  <c r="BJ67" i="50"/>
  <c r="BF67" i="50"/>
  <c r="BJ66" i="50"/>
  <c r="BF66" i="50"/>
  <c r="BJ65" i="50"/>
  <c r="BF65" i="50"/>
  <c r="BF64" i="50"/>
  <c r="BJ64" i="50"/>
  <c r="BJ63" i="50"/>
  <c r="BF63" i="50"/>
  <c r="BJ62" i="50"/>
  <c r="BF62" i="50"/>
  <c r="BJ61" i="50"/>
  <c r="BF61" i="50"/>
  <c r="BF60" i="50"/>
  <c r="BJ60" i="50"/>
  <c r="BJ59" i="50"/>
  <c r="BF59" i="50"/>
  <c r="BJ58" i="50"/>
  <c r="BF58" i="50"/>
  <c r="BJ57" i="50"/>
  <c r="BF57" i="50"/>
  <c r="BF56" i="50"/>
  <c r="BJ56" i="50"/>
  <c r="BJ55" i="50"/>
  <c r="BF55" i="50"/>
  <c r="BJ54" i="50"/>
  <c r="BF54" i="50"/>
  <c r="BJ53" i="50"/>
  <c r="BF53" i="50"/>
  <c r="BF52" i="50"/>
  <c r="BJ52" i="50"/>
  <c r="BJ51" i="50"/>
  <c r="BF51" i="50"/>
  <c r="BJ50" i="50"/>
  <c r="BF50" i="50"/>
  <c r="BJ49" i="50"/>
  <c r="BF49" i="50"/>
  <c r="BF48" i="50"/>
  <c r="BJ48" i="50"/>
  <c r="BJ47" i="50"/>
  <c r="BF47" i="50"/>
  <c r="BJ46" i="50"/>
  <c r="BF46" i="50"/>
  <c r="BJ45" i="50"/>
  <c r="BF45" i="50"/>
  <c r="BF44" i="50"/>
  <c r="BJ44" i="50"/>
  <c r="BJ43" i="50"/>
  <c r="BF43" i="50"/>
  <c r="BJ42" i="50"/>
  <c r="BF42" i="50"/>
  <c r="BJ41" i="50"/>
  <c r="BF41" i="50"/>
  <c r="BF40" i="50"/>
  <c r="BJ40" i="50"/>
  <c r="BJ39" i="50"/>
  <c r="BF39" i="50"/>
  <c r="BJ38" i="50"/>
  <c r="BF38" i="50"/>
  <c r="BJ37" i="50"/>
  <c r="BF37" i="50"/>
  <c r="BF36" i="50"/>
  <c r="BJ36" i="50"/>
  <c r="BJ35" i="50"/>
  <c r="BF35" i="50"/>
  <c r="BJ34" i="50"/>
  <c r="BF34" i="50"/>
  <c r="BJ33" i="50"/>
  <c r="BF33" i="50"/>
  <c r="BF32" i="50"/>
  <c r="BJ32" i="50"/>
  <c r="BJ31" i="50"/>
  <c r="BF31" i="50"/>
  <c r="BJ30" i="50"/>
  <c r="BF30" i="50"/>
  <c r="BJ29" i="50"/>
  <c r="BF29" i="50"/>
  <c r="BF28" i="50"/>
  <c r="BJ28" i="50"/>
  <c r="BJ27" i="50"/>
  <c r="BF27" i="50"/>
  <c r="BJ26" i="50"/>
  <c r="BF26" i="50"/>
  <c r="BJ25" i="50"/>
  <c r="BF25" i="50"/>
  <c r="BF24" i="50"/>
  <c r="BJ24" i="50"/>
  <c r="BJ23" i="50"/>
  <c r="BF23" i="50"/>
  <c r="BJ22" i="50"/>
  <c r="BF22" i="50"/>
  <c r="BJ21" i="50"/>
  <c r="BF21" i="50"/>
  <c r="BF20" i="50"/>
  <c r="BJ20" i="50"/>
  <c r="BJ19" i="50"/>
  <c r="BF19" i="50"/>
  <c r="BJ18" i="50"/>
  <c r="BF18" i="50"/>
  <c r="BJ17" i="50"/>
  <c r="BF17" i="50"/>
  <c r="BF16" i="50"/>
  <c r="BJ16" i="50"/>
  <c r="BJ15" i="50"/>
  <c r="BF15" i="50"/>
  <c r="BJ14" i="50"/>
  <c r="BF14" i="50"/>
  <c r="BJ13" i="50"/>
  <c r="BF13" i="50"/>
  <c r="BF12" i="50"/>
  <c r="BJ12" i="50"/>
  <c r="BJ11" i="50"/>
  <c r="BF11" i="50"/>
  <c r="BJ10" i="50"/>
  <c r="BF10" i="50"/>
  <c r="BJ9" i="50"/>
  <c r="BF9" i="50"/>
  <c r="BF8" i="50"/>
  <c r="BJ8" i="50"/>
  <c r="BJ7" i="50"/>
  <c r="BF7" i="50"/>
  <c r="AE87" i="50"/>
  <c r="AE69" i="50"/>
  <c r="AE60" i="50"/>
  <c r="AE57" i="50"/>
  <c r="AE55" i="50"/>
  <c r="AE53" i="50"/>
  <c r="AE47" i="50"/>
  <c r="AE8" i="50"/>
  <c r="AE32" i="50"/>
  <c r="AE75" i="50"/>
  <c r="AE98" i="50"/>
  <c r="AE63" i="50"/>
  <c r="AE100" i="50"/>
  <c r="AE93" i="50"/>
  <c r="AE92" i="50"/>
  <c r="AE89" i="50"/>
  <c r="AE86" i="50"/>
  <c r="AE33" i="50"/>
  <c r="AE19" i="50"/>
  <c r="AE18" i="50"/>
  <c r="AE10" i="50"/>
  <c r="AE7" i="50"/>
  <c r="AE51" i="50"/>
  <c r="BY6" i="50"/>
  <c r="AE77" i="50"/>
  <c r="AE72" i="50"/>
  <c r="AE44" i="50"/>
  <c r="AE38" i="50"/>
  <c r="AE37" i="50"/>
  <c r="AE35" i="50"/>
  <c r="AE34" i="50"/>
  <c r="AE31" i="50"/>
  <c r="AE36" i="50"/>
  <c r="AE56" i="50"/>
  <c r="AE25" i="50"/>
  <c r="AE11" i="50"/>
  <c r="AE9" i="50"/>
  <c r="AE21" i="50"/>
  <c r="AE103" i="50"/>
  <c r="AE101" i="50"/>
  <c r="AE84" i="50"/>
  <c r="AE80" i="50"/>
  <c r="AE64" i="50"/>
  <c r="AE62" i="50"/>
  <c r="AE49" i="50"/>
  <c r="AE46" i="50"/>
  <c r="AE43" i="50"/>
  <c r="AE26" i="50"/>
  <c r="AE17" i="50"/>
  <c r="AE48" i="50"/>
  <c r="AE54" i="50"/>
  <c r="AE79" i="50"/>
  <c r="AE24" i="50"/>
  <c r="AE83" i="50"/>
  <c r="AE76" i="50"/>
  <c r="AE96" i="50"/>
  <c r="AE85" i="50"/>
  <c r="AE74" i="50"/>
  <c r="AE68" i="50"/>
  <c r="AE66" i="50"/>
  <c r="AE50" i="50"/>
  <c r="AE42" i="50"/>
  <c r="AE41" i="50"/>
  <c r="AE29" i="50"/>
  <c r="AE14" i="50"/>
  <c r="AE22" i="50"/>
  <c r="AE65" i="50"/>
  <c r="AE70" i="50"/>
  <c r="AE81" i="50"/>
  <c r="AE90" i="50"/>
  <c r="AE39" i="50"/>
  <c r="AE45" i="50"/>
  <c r="AE97" i="50"/>
  <c r="AE13" i="50"/>
  <c r="AE28" i="50"/>
  <c r="AE58" i="50"/>
  <c r="AE27" i="50"/>
  <c r="AE105" i="50"/>
  <c r="AE104" i="50"/>
  <c r="AE95" i="50"/>
  <c r="AE94" i="50"/>
  <c r="AE88" i="50"/>
  <c r="AE78" i="50"/>
  <c r="AE73" i="50"/>
  <c r="AE67" i="50"/>
  <c r="AE61" i="50"/>
  <c r="AE52" i="50"/>
  <c r="AE20" i="50"/>
  <c r="AE40" i="50"/>
  <c r="AE102" i="50"/>
  <c r="AE99" i="50"/>
  <c r="AE91" i="50"/>
  <c r="AE82" i="50"/>
  <c r="AE71" i="50"/>
  <c r="AE59" i="50"/>
  <c r="AE30" i="50"/>
  <c r="AE23" i="50"/>
  <c r="AE16" i="50"/>
  <c r="AE15" i="50"/>
  <c r="AE12" i="50"/>
  <c r="DL32" i="50" l="1"/>
  <c r="DN6" i="50" s="1"/>
  <c r="DN32" i="50"/>
  <c r="DL33" i="50"/>
  <c r="DN16" i="50" s="1"/>
  <c r="DN33" i="50"/>
  <c r="AP19" i="50"/>
  <c r="AM19" i="50"/>
  <c r="AN19" i="50"/>
  <c r="AO19" i="50"/>
  <c r="DL25" i="50" s="1"/>
  <c r="AL19" i="50"/>
  <c r="AQ19" i="50"/>
  <c r="AI19" i="50"/>
  <c r="AJ19" i="50"/>
  <c r="AK19" i="50"/>
  <c r="AN23" i="50"/>
  <c r="AO23" i="50"/>
  <c r="AP23" i="50"/>
  <c r="AQ23" i="50"/>
  <c r="AI23" i="50"/>
  <c r="AJ23" i="50"/>
  <c r="AK23" i="50"/>
  <c r="AL23" i="50"/>
  <c r="AM23" i="50"/>
  <c r="DN28" i="50" s="1"/>
  <c r="AK8" i="51"/>
  <c r="H5" i="54"/>
  <c r="DJ11" i="50" l="1"/>
  <c r="DL11" i="50" s="1"/>
  <c r="DL22" i="50"/>
  <c r="AK29" i="50"/>
  <c r="AL29" i="50"/>
  <c r="DJ13" i="50"/>
  <c r="DL13" i="50" s="1"/>
  <c r="DJ14" i="50"/>
  <c r="DL14" i="50" s="1"/>
  <c r="AI29" i="50"/>
  <c r="DN19" i="50"/>
  <c r="DN23" i="50"/>
  <c r="DN20" i="50"/>
  <c r="AJ29" i="50"/>
  <c r="DL27" i="50"/>
  <c r="AM29" i="50"/>
  <c r="DJ12" i="50"/>
  <c r="DL12" i="50" s="1"/>
  <c r="DJ10" i="50"/>
  <c r="DL10" i="50" s="1"/>
  <c r="AQ29" i="50"/>
  <c r="AO29" i="50"/>
  <c r="AR23" i="50"/>
  <c r="AR19" i="50"/>
  <c r="AN29" i="50"/>
  <c r="AP29" i="50"/>
  <c r="G6" i="50"/>
  <c r="BY100" i="50"/>
  <c r="BY98" i="50"/>
  <c r="BY90" i="50"/>
  <c r="BY86" i="50"/>
  <c r="BY76" i="50"/>
  <c r="BY72" i="50"/>
  <c r="BY60" i="50"/>
  <c r="BY56" i="50"/>
  <c r="BY44" i="50"/>
  <c r="BY40" i="50"/>
  <c r="BY30" i="50"/>
  <c r="BY26" i="50"/>
  <c r="BY16" i="50"/>
  <c r="BY10" i="50"/>
  <c r="BY63" i="50"/>
  <c r="BY47" i="50"/>
  <c r="BY7" i="50"/>
  <c r="BY89" i="50"/>
  <c r="BY81" i="50"/>
  <c r="BY49" i="50"/>
  <c r="BY29" i="50"/>
  <c r="BY91" i="50"/>
  <c r="BY102" i="50"/>
  <c r="BY96" i="50"/>
  <c r="BY80" i="50"/>
  <c r="BY68" i="50"/>
  <c r="BY48" i="50"/>
  <c r="BY36" i="50"/>
  <c r="BY14" i="50"/>
  <c r="BY79" i="50"/>
  <c r="BY13" i="50"/>
  <c r="BY65" i="50"/>
  <c r="BY11" i="50"/>
  <c r="BY31" i="50"/>
  <c r="BY15" i="50"/>
  <c r="BY104" i="50"/>
  <c r="BY101" i="50"/>
  <c r="BY94" i="50"/>
  <c r="BY92" i="50"/>
  <c r="BY82" i="50"/>
  <c r="BY78" i="50"/>
  <c r="BY66" i="50"/>
  <c r="BY62" i="50"/>
  <c r="BY50" i="50"/>
  <c r="BY46" i="50"/>
  <c r="BY35" i="50"/>
  <c r="BY32" i="50"/>
  <c r="BY20" i="50"/>
  <c r="BY18" i="50"/>
  <c r="BY77" i="50"/>
  <c r="BY67" i="50"/>
  <c r="BY17" i="50"/>
  <c r="BY9" i="50"/>
  <c r="BY73" i="50"/>
  <c r="BY61" i="50"/>
  <c r="BY27" i="50"/>
  <c r="BY21" i="50"/>
  <c r="BY71" i="50"/>
  <c r="BY39" i="50"/>
  <c r="BY25" i="50"/>
  <c r="BY57" i="50"/>
  <c r="BY103" i="50"/>
  <c r="BY43" i="50"/>
  <c r="BY95" i="50"/>
  <c r="BY45" i="50"/>
  <c r="BY12" i="50"/>
  <c r="BY24" i="50"/>
  <c r="BY42" i="50"/>
  <c r="BY54" i="50"/>
  <c r="BY74" i="50"/>
  <c r="BY85" i="50"/>
  <c r="BY99" i="50"/>
  <c r="BY37" i="50"/>
  <c r="BY23" i="50"/>
  <c r="BY59" i="50"/>
  <c r="BY33" i="50"/>
  <c r="BY69" i="50"/>
  <c r="BY52" i="50"/>
  <c r="BY64" i="50"/>
  <c r="BY105" i="50"/>
  <c r="BY41" i="50"/>
  <c r="BY19" i="50"/>
  <c r="BY87" i="50"/>
  <c r="BY51" i="50"/>
  <c r="BY83" i="50"/>
  <c r="BY55" i="50"/>
  <c r="BY8" i="50"/>
  <c r="BY28" i="50"/>
  <c r="BY38" i="50"/>
  <c r="BY58" i="50"/>
  <c r="BY70" i="50"/>
  <c r="BY88" i="50"/>
  <c r="BY97" i="50"/>
  <c r="BY53" i="50"/>
  <c r="BY75" i="50"/>
  <c r="BY22" i="50"/>
  <c r="BY34" i="50"/>
  <c r="BY84" i="50"/>
  <c r="BY93" i="50"/>
  <c r="DK7" i="50" l="1"/>
  <c r="DK6" i="50" s="1"/>
  <c r="CE19" i="50"/>
  <c r="CF19" i="50"/>
  <c r="CE23" i="50"/>
  <c r="CD23" i="50"/>
  <c r="CG19" i="50"/>
  <c r="CD19" i="50"/>
  <c r="CD29" i="50" s="1"/>
  <c r="W10" i="52" s="1"/>
  <c r="CG23" i="50"/>
  <c r="CF23" i="50"/>
  <c r="AR29" i="50"/>
  <c r="BN5" i="50"/>
  <c r="BN13" i="50" s="1"/>
  <c r="BG4" i="50"/>
  <c r="BC4" i="50"/>
  <c r="BC6" i="50" s="1"/>
  <c r="G7" i="50"/>
  <c r="G8" i="50"/>
  <c r="T7" i="52"/>
  <c r="CK5" i="50"/>
  <c r="CC6" i="50"/>
  <c r="AH6" i="50"/>
  <c r="DK15" i="50" l="1"/>
  <c r="AQ6" i="50"/>
  <c r="AQ16" i="50" s="1"/>
  <c r="AP6" i="50"/>
  <c r="AP16" i="50" s="1"/>
  <c r="CH19" i="50"/>
  <c r="CH23" i="50"/>
  <c r="CF29" i="50"/>
  <c r="AC10" i="52" s="1"/>
  <c r="CG29" i="50"/>
  <c r="CE29" i="50"/>
  <c r="Z10" i="52" s="1"/>
  <c r="BN98" i="50"/>
  <c r="BN72" i="50"/>
  <c r="BN92" i="50"/>
  <c r="BN40" i="50"/>
  <c r="BN103" i="50"/>
  <c r="BN71" i="50"/>
  <c r="BN56" i="50"/>
  <c r="BN24" i="50"/>
  <c r="BN87" i="50"/>
  <c r="BN55" i="50"/>
  <c r="BN10" i="50"/>
  <c r="BN8" i="50"/>
  <c r="BN80" i="50"/>
  <c r="BN64" i="50"/>
  <c r="BN48" i="50"/>
  <c r="BN32" i="50"/>
  <c r="BN16" i="50"/>
  <c r="BN95" i="50"/>
  <c r="BN79" i="50"/>
  <c r="BN63" i="50"/>
  <c r="BN43" i="50"/>
  <c r="BN9" i="50"/>
  <c r="BN6" i="50"/>
  <c r="BM6" i="50" s="1"/>
  <c r="BN90" i="50"/>
  <c r="BN100" i="50"/>
  <c r="BN84" i="50"/>
  <c r="BN76" i="50"/>
  <c r="BN68" i="50"/>
  <c r="BN60" i="50"/>
  <c r="BN52" i="50"/>
  <c r="BN44" i="50"/>
  <c r="BN36" i="50"/>
  <c r="BN28" i="50"/>
  <c r="BN20" i="50"/>
  <c r="BN7" i="50"/>
  <c r="BN99" i="50"/>
  <c r="BN91" i="50"/>
  <c r="BN83" i="50"/>
  <c r="BN75" i="50"/>
  <c r="BN67" i="50"/>
  <c r="BN59" i="50"/>
  <c r="BN51" i="50"/>
  <c r="BN35" i="50"/>
  <c r="BN11" i="50"/>
  <c r="BN12" i="50"/>
  <c r="BN102" i="50"/>
  <c r="BN94" i="50"/>
  <c r="BN86" i="50"/>
  <c r="BN104" i="50"/>
  <c r="BN96" i="50"/>
  <c r="BN88" i="50"/>
  <c r="BN82" i="50"/>
  <c r="BN78" i="50"/>
  <c r="BN74" i="50"/>
  <c r="BN70" i="50"/>
  <c r="BN66" i="50"/>
  <c r="BN62" i="50"/>
  <c r="BN58" i="50"/>
  <c r="BN54" i="50"/>
  <c r="BN50" i="50"/>
  <c r="BN46" i="50"/>
  <c r="BN42" i="50"/>
  <c r="BN38" i="50"/>
  <c r="BN34" i="50"/>
  <c r="BN30" i="50"/>
  <c r="BN26" i="50"/>
  <c r="BN22" i="50"/>
  <c r="BN18" i="50"/>
  <c r="BN14" i="50"/>
  <c r="BN105" i="50"/>
  <c r="BN101" i="50"/>
  <c r="BN97" i="50"/>
  <c r="BN93" i="50"/>
  <c r="BN89" i="50"/>
  <c r="BN85" i="50"/>
  <c r="BN81" i="50"/>
  <c r="BN77" i="50"/>
  <c r="BN73" i="50"/>
  <c r="BN69" i="50"/>
  <c r="BN65" i="50"/>
  <c r="BN61" i="50"/>
  <c r="BN57" i="50"/>
  <c r="BN53" i="50"/>
  <c r="BN47" i="50"/>
  <c r="BN39" i="50"/>
  <c r="BN27" i="50"/>
  <c r="BN19" i="50"/>
  <c r="BN49" i="50"/>
  <c r="BN45" i="50"/>
  <c r="BN41" i="50"/>
  <c r="BN37" i="50"/>
  <c r="BN31" i="50"/>
  <c r="BN23" i="50"/>
  <c r="BN15" i="50"/>
  <c r="BN33" i="50"/>
  <c r="BN29" i="50"/>
  <c r="BN25" i="50"/>
  <c r="BN21" i="50"/>
  <c r="BN17" i="50"/>
  <c r="BR5" i="50"/>
  <c r="BI4" i="50"/>
  <c r="BI6" i="50" s="1"/>
  <c r="BE4" i="50"/>
  <c r="BE6" i="50" s="1"/>
  <c r="BG6" i="50"/>
  <c r="BG105" i="50"/>
  <c r="BG104" i="50"/>
  <c r="BG103" i="50"/>
  <c r="BG102" i="50"/>
  <c r="BG101" i="50"/>
  <c r="BG100" i="50"/>
  <c r="BG99" i="50"/>
  <c r="BG98" i="50"/>
  <c r="BG97" i="50"/>
  <c r="BG96" i="50"/>
  <c r="BG95" i="50"/>
  <c r="BG94" i="50"/>
  <c r="BG93" i="50"/>
  <c r="BG92" i="50"/>
  <c r="BG91" i="50"/>
  <c r="BG90" i="50"/>
  <c r="BG89" i="50"/>
  <c r="BG88" i="50"/>
  <c r="BG87" i="50"/>
  <c r="BG86" i="50"/>
  <c r="BG85" i="50"/>
  <c r="BG84" i="50"/>
  <c r="BG83" i="50"/>
  <c r="BG82" i="50"/>
  <c r="BG81" i="50"/>
  <c r="BG80" i="50"/>
  <c r="BG79" i="50"/>
  <c r="BG78" i="50"/>
  <c r="BG77" i="50"/>
  <c r="BG76" i="50"/>
  <c r="BG75" i="50"/>
  <c r="BG74" i="50"/>
  <c r="BG73" i="50"/>
  <c r="BG72" i="50"/>
  <c r="BG71" i="50"/>
  <c r="BG70" i="50"/>
  <c r="BG69" i="50"/>
  <c r="BG68" i="50"/>
  <c r="BG67" i="50"/>
  <c r="BG66" i="50"/>
  <c r="BG65" i="50"/>
  <c r="BG64" i="50"/>
  <c r="BG63" i="50"/>
  <c r="BG62" i="50"/>
  <c r="BG61" i="50"/>
  <c r="BG60" i="50"/>
  <c r="BG59" i="50"/>
  <c r="BG58" i="50"/>
  <c r="BG57" i="50"/>
  <c r="BG56" i="50"/>
  <c r="BG55" i="50"/>
  <c r="BG54" i="50"/>
  <c r="BG53" i="50"/>
  <c r="BG52" i="50"/>
  <c r="BG51" i="50"/>
  <c r="BG50" i="50"/>
  <c r="BG49" i="50"/>
  <c r="BG48" i="50"/>
  <c r="BG47" i="50"/>
  <c r="BG46" i="50"/>
  <c r="BG45" i="50"/>
  <c r="BG44" i="50"/>
  <c r="BG43" i="50"/>
  <c r="BG42" i="50"/>
  <c r="BG41" i="50"/>
  <c r="BG40" i="50"/>
  <c r="BG39" i="50"/>
  <c r="BG38" i="50"/>
  <c r="BG37" i="50"/>
  <c r="BG36" i="50"/>
  <c r="BG35" i="50"/>
  <c r="BG34" i="50"/>
  <c r="BG33" i="50"/>
  <c r="BG32" i="50"/>
  <c r="BG31" i="50"/>
  <c r="BG30" i="50"/>
  <c r="BG29" i="50"/>
  <c r="BG28" i="50"/>
  <c r="BG27" i="50"/>
  <c r="BG26" i="50"/>
  <c r="BG25" i="50"/>
  <c r="BG24" i="50"/>
  <c r="BG23" i="50"/>
  <c r="BG22" i="50"/>
  <c r="BG21" i="50"/>
  <c r="BG20" i="50"/>
  <c r="BG19" i="50"/>
  <c r="BG18" i="50"/>
  <c r="BG17" i="50"/>
  <c r="BG16" i="50"/>
  <c r="BG15" i="50"/>
  <c r="BG14" i="50"/>
  <c r="BG13" i="50"/>
  <c r="BG12" i="50"/>
  <c r="BG11" i="50"/>
  <c r="BG10" i="50"/>
  <c r="BG9" i="50"/>
  <c r="BG8" i="50"/>
  <c r="BG7" i="50"/>
  <c r="BP5" i="50"/>
  <c r="BD4" i="50"/>
  <c r="BD6" i="50" s="1"/>
  <c r="BH4" i="50"/>
  <c r="BR14" i="50"/>
  <c r="BM7" i="50"/>
  <c r="BC105" i="50"/>
  <c r="BC104" i="50"/>
  <c r="BC103" i="50"/>
  <c r="BC102" i="50"/>
  <c r="BC101" i="50"/>
  <c r="BC100" i="50"/>
  <c r="BC99" i="50"/>
  <c r="BC98" i="50"/>
  <c r="BC97" i="50"/>
  <c r="BC96" i="50"/>
  <c r="BC95" i="50"/>
  <c r="BC94" i="50"/>
  <c r="BC93" i="50"/>
  <c r="BC92" i="50"/>
  <c r="BC91" i="50"/>
  <c r="BC90" i="50"/>
  <c r="BC89" i="50"/>
  <c r="BC88" i="50"/>
  <c r="BC87" i="50"/>
  <c r="BC86" i="50"/>
  <c r="BC85" i="50"/>
  <c r="BC84" i="50"/>
  <c r="BC82" i="50"/>
  <c r="BC80" i="50"/>
  <c r="BC78" i="50"/>
  <c r="BC76" i="50"/>
  <c r="BC75" i="50"/>
  <c r="BC74" i="50"/>
  <c r="BC73" i="50"/>
  <c r="BC72" i="50"/>
  <c r="BC71" i="50"/>
  <c r="BC70" i="50"/>
  <c r="BC69" i="50"/>
  <c r="BC68" i="50"/>
  <c r="BC67" i="50"/>
  <c r="BC66" i="50"/>
  <c r="BC65" i="50"/>
  <c r="BC64" i="50"/>
  <c r="BC63" i="50"/>
  <c r="BC62" i="50"/>
  <c r="BC61" i="50"/>
  <c r="BC60" i="50"/>
  <c r="BC59" i="50"/>
  <c r="BC58" i="50"/>
  <c r="BC57" i="50"/>
  <c r="BC56" i="50"/>
  <c r="BC55" i="50"/>
  <c r="BC54" i="50"/>
  <c r="BC53" i="50"/>
  <c r="BC52" i="50"/>
  <c r="BC51" i="50"/>
  <c r="BC50" i="50"/>
  <c r="BC49" i="50"/>
  <c r="BC48" i="50"/>
  <c r="BC47" i="50"/>
  <c r="BC46" i="50"/>
  <c r="BC45" i="50"/>
  <c r="BC44" i="50"/>
  <c r="BC43" i="50"/>
  <c r="BC42" i="50"/>
  <c r="BC41" i="50"/>
  <c r="BC40" i="50"/>
  <c r="BC39" i="50"/>
  <c r="BC38" i="50"/>
  <c r="BC37" i="50"/>
  <c r="BC36" i="50"/>
  <c r="BC35" i="50"/>
  <c r="BC34" i="50"/>
  <c r="BC31" i="50"/>
  <c r="BC83" i="50"/>
  <c r="BC81" i="50"/>
  <c r="BC79" i="50"/>
  <c r="BC77" i="50"/>
  <c r="BC33" i="50"/>
  <c r="BC32" i="50"/>
  <c r="BC30" i="50"/>
  <c r="BC29" i="50"/>
  <c r="BC28" i="50"/>
  <c r="BC26" i="50"/>
  <c r="BC25" i="50"/>
  <c r="BC24" i="50"/>
  <c r="BC23" i="50"/>
  <c r="BC19" i="50"/>
  <c r="BC15" i="50"/>
  <c r="BC11" i="50"/>
  <c r="BC7" i="50"/>
  <c r="BC27" i="50"/>
  <c r="BC22" i="50"/>
  <c r="BC21" i="50"/>
  <c r="BC20" i="50"/>
  <c r="BC18" i="50"/>
  <c r="BC17" i="50"/>
  <c r="BC16" i="50"/>
  <c r="BC14" i="50"/>
  <c r="BC13" i="50"/>
  <c r="BC12" i="50"/>
  <c r="BC10" i="50"/>
  <c r="BC9" i="50"/>
  <c r="BC8" i="50"/>
  <c r="CE6" i="50"/>
  <c r="CE16" i="50" s="1"/>
  <c r="CG6" i="50"/>
  <c r="CG16" i="50" s="1"/>
  <c r="CF6" i="50"/>
  <c r="CF16" i="50" s="1"/>
  <c r="CD6" i="50"/>
  <c r="CD16" i="50" s="1"/>
  <c r="AH26" i="50"/>
  <c r="AI6" i="50"/>
  <c r="AI16" i="50" s="1"/>
  <c r="AK6" i="50"/>
  <c r="AK16" i="50" s="1"/>
  <c r="AN6" i="50"/>
  <c r="AN16" i="50" s="1"/>
  <c r="AJ6" i="50"/>
  <c r="AJ16" i="50" s="1"/>
  <c r="AM6" i="50"/>
  <c r="AM16" i="50" s="1"/>
  <c r="AH16" i="50"/>
  <c r="AH20" i="50" s="1"/>
  <c r="AL6" i="50"/>
  <c r="AL16" i="50" s="1"/>
  <c r="AO6" i="50"/>
  <c r="AO16" i="50" s="1"/>
  <c r="CN25" i="50" s="1"/>
  <c r="AH10" i="50"/>
  <c r="CC26" i="50"/>
  <c r="CC10" i="50"/>
  <c r="CC16" i="50"/>
  <c r="CC20" i="50" s="1"/>
  <c r="DA5" i="50"/>
  <c r="CC8" i="50"/>
  <c r="T9" i="52"/>
  <c r="AH8" i="50"/>
  <c r="T8" i="52"/>
  <c r="AH7" i="50"/>
  <c r="CS5" i="50"/>
  <c r="CC7" i="50"/>
  <c r="CN32" i="50" l="1"/>
  <c r="CP6" i="50" s="1"/>
  <c r="AL10" i="50"/>
  <c r="AK10" i="50"/>
  <c r="AK20" i="50" s="1"/>
  <c r="AJ10" i="50"/>
  <c r="BP13" i="50"/>
  <c r="BP6" i="50"/>
  <c r="CN33" i="50"/>
  <c r="CP16" i="50" s="1"/>
  <c r="AI10" i="50"/>
  <c r="AI20" i="50" s="1"/>
  <c r="AR16" i="50"/>
  <c r="CP33" i="50"/>
  <c r="CP32" i="50"/>
  <c r="CH29" i="50"/>
  <c r="BR22" i="50"/>
  <c r="BR6" i="50"/>
  <c r="BQ6" i="50" s="1"/>
  <c r="BM28" i="50"/>
  <c r="BR87" i="50"/>
  <c r="BM17" i="50"/>
  <c r="BM12" i="50"/>
  <c r="BM18" i="50"/>
  <c r="BM77" i="50"/>
  <c r="BM103" i="50"/>
  <c r="BM10" i="50"/>
  <c r="BM14" i="50"/>
  <c r="BM50" i="50"/>
  <c r="BM20" i="50"/>
  <c r="BM19" i="50"/>
  <c r="BR11" i="50"/>
  <c r="BR78" i="50"/>
  <c r="BM21" i="50"/>
  <c r="BM29" i="50"/>
  <c r="BM87" i="50"/>
  <c r="BM86" i="50"/>
  <c r="BM45" i="50"/>
  <c r="BR57" i="50"/>
  <c r="BR23" i="50"/>
  <c r="BR46" i="50"/>
  <c r="BM95" i="50"/>
  <c r="BM78" i="50"/>
  <c r="BM104" i="50"/>
  <c r="BM60" i="50"/>
  <c r="BM61" i="50"/>
  <c r="BR89" i="50"/>
  <c r="BR25" i="50"/>
  <c r="BR55" i="50"/>
  <c r="BR94" i="50"/>
  <c r="BR62" i="50"/>
  <c r="BR30" i="50"/>
  <c r="BM99" i="50"/>
  <c r="BM91" i="50"/>
  <c r="BM83" i="50"/>
  <c r="BM66" i="50"/>
  <c r="BM34" i="50"/>
  <c r="BM94" i="50"/>
  <c r="BM76" i="50"/>
  <c r="BM44" i="50"/>
  <c r="BM69" i="50"/>
  <c r="BM53" i="50"/>
  <c r="BM37" i="50"/>
  <c r="BR105" i="50"/>
  <c r="BR73" i="50"/>
  <c r="BR41" i="50"/>
  <c r="BR103" i="50"/>
  <c r="BR71" i="50"/>
  <c r="BR39" i="50"/>
  <c r="BR102" i="50"/>
  <c r="BR86" i="50"/>
  <c r="BR70" i="50"/>
  <c r="BR54" i="50"/>
  <c r="BR38" i="50"/>
  <c r="BR16" i="50"/>
  <c r="BR20" i="50"/>
  <c r="BR24" i="50"/>
  <c r="BR28" i="50"/>
  <c r="BR32" i="50"/>
  <c r="BR36" i="50"/>
  <c r="BR40" i="50"/>
  <c r="BR44" i="50"/>
  <c r="BR48" i="50"/>
  <c r="BR52" i="50"/>
  <c r="BR56" i="50"/>
  <c r="BR60" i="50"/>
  <c r="BR64" i="50"/>
  <c r="BR68" i="50"/>
  <c r="BR72" i="50"/>
  <c r="BR76" i="50"/>
  <c r="BR80" i="50"/>
  <c r="BR84" i="50"/>
  <c r="BR88" i="50"/>
  <c r="BR92" i="50"/>
  <c r="BR96" i="50"/>
  <c r="BR100" i="50"/>
  <c r="BR104" i="50"/>
  <c r="BR19" i="50"/>
  <c r="BR27" i="50"/>
  <c r="BR35" i="50"/>
  <c r="BR43" i="50"/>
  <c r="BR51" i="50"/>
  <c r="BR59" i="50"/>
  <c r="BR67" i="50"/>
  <c r="BR75" i="50"/>
  <c r="BR83" i="50"/>
  <c r="BR91" i="50"/>
  <c r="BR99" i="50"/>
  <c r="BR13" i="50"/>
  <c r="BR21" i="50"/>
  <c r="BR29" i="50"/>
  <c r="BR37" i="50"/>
  <c r="BR45" i="50"/>
  <c r="BR53" i="50"/>
  <c r="BR61" i="50"/>
  <c r="BR69" i="50"/>
  <c r="BR77" i="50"/>
  <c r="BR85" i="50"/>
  <c r="BR93" i="50"/>
  <c r="BR101" i="50"/>
  <c r="BR12" i="50"/>
  <c r="BR9" i="50"/>
  <c r="BR8" i="50"/>
  <c r="BM23" i="50"/>
  <c r="BM27" i="50"/>
  <c r="BM31" i="50"/>
  <c r="BM35" i="50"/>
  <c r="BM39" i="50"/>
  <c r="BM43" i="50"/>
  <c r="BM47" i="50"/>
  <c r="BM51" i="50"/>
  <c r="BM55" i="50"/>
  <c r="BM59" i="50"/>
  <c r="BM63" i="50"/>
  <c r="BM67" i="50"/>
  <c r="BM71" i="50"/>
  <c r="BM75" i="50"/>
  <c r="BM79" i="50"/>
  <c r="BM24" i="50"/>
  <c r="BM32" i="50"/>
  <c r="BM40" i="50"/>
  <c r="BM48" i="50"/>
  <c r="BM56" i="50"/>
  <c r="BM64" i="50"/>
  <c r="BM72" i="50"/>
  <c r="BM80" i="50"/>
  <c r="BM84" i="50"/>
  <c r="BM88" i="50"/>
  <c r="BM92" i="50"/>
  <c r="BM96" i="50"/>
  <c r="BM100" i="50"/>
  <c r="BM22" i="50"/>
  <c r="BM30" i="50"/>
  <c r="BM38" i="50"/>
  <c r="BM46" i="50"/>
  <c r="BM54" i="50"/>
  <c r="BM62" i="50"/>
  <c r="BM70" i="50"/>
  <c r="BM105" i="50"/>
  <c r="BM101" i="50"/>
  <c r="BM97" i="50"/>
  <c r="BM93" i="50"/>
  <c r="BM89" i="50"/>
  <c r="BM85" i="50"/>
  <c r="BM81" i="50"/>
  <c r="BM74" i="50"/>
  <c r="BM58" i="50"/>
  <c r="BM42" i="50"/>
  <c r="BM26" i="50"/>
  <c r="BM98" i="50"/>
  <c r="BM90" i="50"/>
  <c r="BM82" i="50"/>
  <c r="BM68" i="50"/>
  <c r="BM52" i="50"/>
  <c r="BM36" i="50"/>
  <c r="BM73" i="50"/>
  <c r="BM65" i="50"/>
  <c r="BM57" i="50"/>
  <c r="BM49" i="50"/>
  <c r="BM41" i="50"/>
  <c r="BM33" i="50"/>
  <c r="BM25" i="50"/>
  <c r="BR10" i="50"/>
  <c r="BR7" i="50"/>
  <c r="BQ7" i="50" s="1"/>
  <c r="BR97" i="50"/>
  <c r="BR81" i="50"/>
  <c r="BR65" i="50"/>
  <c r="BR49" i="50"/>
  <c r="BR33" i="50"/>
  <c r="BR17" i="50"/>
  <c r="BR95" i="50"/>
  <c r="BR79" i="50"/>
  <c r="BR63" i="50"/>
  <c r="BR47" i="50"/>
  <c r="BR31" i="50"/>
  <c r="BR15" i="50"/>
  <c r="BR98" i="50"/>
  <c r="BR90" i="50"/>
  <c r="BR82" i="50"/>
  <c r="BR74" i="50"/>
  <c r="BR66" i="50"/>
  <c r="BR58" i="50"/>
  <c r="BR50" i="50"/>
  <c r="BR42" i="50"/>
  <c r="BR34" i="50"/>
  <c r="BR26" i="50"/>
  <c r="BR18" i="50"/>
  <c r="BP101" i="50"/>
  <c r="BP8" i="50"/>
  <c r="BP75" i="50"/>
  <c r="BP84" i="50"/>
  <c r="BP50" i="50"/>
  <c r="BP43" i="50"/>
  <c r="BP80" i="50"/>
  <c r="BP36" i="50"/>
  <c r="BP82" i="50"/>
  <c r="BP18" i="50"/>
  <c r="BP59" i="50"/>
  <c r="BP27" i="50"/>
  <c r="BP9" i="50"/>
  <c r="BP100" i="50"/>
  <c r="BP102" i="50"/>
  <c r="BP52" i="50"/>
  <c r="BP20" i="50"/>
  <c r="BP93" i="50"/>
  <c r="BP66" i="50"/>
  <c r="BP34" i="50"/>
  <c r="BP83" i="50"/>
  <c r="BP67" i="50"/>
  <c r="BP51" i="50"/>
  <c r="BP35" i="50"/>
  <c r="BP19" i="50"/>
  <c r="BP12" i="50"/>
  <c r="BO6" i="50"/>
  <c r="BP92" i="50"/>
  <c r="BP64" i="50"/>
  <c r="BP94" i="50"/>
  <c r="BP68" i="50"/>
  <c r="BP44" i="50"/>
  <c r="BP28" i="50"/>
  <c r="BP105" i="50"/>
  <c r="BP97" i="50"/>
  <c r="BP89" i="50"/>
  <c r="BP74" i="50"/>
  <c r="BP58" i="50"/>
  <c r="BP42" i="50"/>
  <c r="BP26" i="50"/>
  <c r="BP87" i="50"/>
  <c r="BP79" i="50"/>
  <c r="BP71" i="50"/>
  <c r="BP63" i="50"/>
  <c r="BP55" i="50"/>
  <c r="BP47" i="50"/>
  <c r="BP39" i="50"/>
  <c r="BP31" i="50"/>
  <c r="BP23" i="50"/>
  <c r="BP15" i="50"/>
  <c r="BH6" i="50"/>
  <c r="BH105" i="50"/>
  <c r="BH103" i="50"/>
  <c r="BH101" i="50"/>
  <c r="BH99" i="50"/>
  <c r="BH97" i="50"/>
  <c r="BH95" i="50"/>
  <c r="BH93" i="50"/>
  <c r="BH91" i="50"/>
  <c r="BH89" i="50"/>
  <c r="BH87" i="50"/>
  <c r="BH85" i="50"/>
  <c r="BH83" i="50"/>
  <c r="BH81" i="50"/>
  <c r="BH79" i="50"/>
  <c r="BH77" i="50"/>
  <c r="BH75" i="50"/>
  <c r="BH73" i="50"/>
  <c r="BH71" i="50"/>
  <c r="BH69" i="50"/>
  <c r="BH67" i="50"/>
  <c r="BH65" i="50"/>
  <c r="BH63" i="50"/>
  <c r="BH59" i="50"/>
  <c r="BH57" i="50"/>
  <c r="BH55" i="50"/>
  <c r="BH53" i="50"/>
  <c r="BH51" i="50"/>
  <c r="BH49" i="50"/>
  <c r="BH47" i="50"/>
  <c r="BH45" i="50"/>
  <c r="BH43" i="50"/>
  <c r="BH41" i="50"/>
  <c r="BH39" i="50"/>
  <c r="BH37" i="50"/>
  <c r="BH35" i="50"/>
  <c r="BH33" i="50"/>
  <c r="BH31" i="50"/>
  <c r="BH29" i="50"/>
  <c r="BH27" i="50"/>
  <c r="BH25" i="50"/>
  <c r="BH23" i="50"/>
  <c r="BH21" i="50"/>
  <c r="BH19" i="50"/>
  <c r="BH17" i="50"/>
  <c r="BH15" i="50"/>
  <c r="BH13" i="50"/>
  <c r="BH11" i="50"/>
  <c r="BH9" i="50"/>
  <c r="BH7" i="50"/>
  <c r="BH104" i="50"/>
  <c r="BH102" i="50"/>
  <c r="BH100" i="50"/>
  <c r="BH98" i="50"/>
  <c r="BH96" i="50"/>
  <c r="BH94" i="50"/>
  <c r="BH92" i="50"/>
  <c r="BH88" i="50"/>
  <c r="BH84" i="50"/>
  <c r="BH80" i="50"/>
  <c r="BH76" i="50"/>
  <c r="BH72" i="50"/>
  <c r="BH68" i="50"/>
  <c r="BH64" i="50"/>
  <c r="BH60" i="50"/>
  <c r="BH56" i="50"/>
  <c r="BH52" i="50"/>
  <c r="BH48" i="50"/>
  <c r="BH44" i="50"/>
  <c r="BH40" i="50"/>
  <c r="BH36" i="50"/>
  <c r="BH32" i="50"/>
  <c r="BH28" i="50"/>
  <c r="BH24" i="50"/>
  <c r="BH20" i="50"/>
  <c r="BH16" i="50"/>
  <c r="BH12" i="50"/>
  <c r="BH8" i="50"/>
  <c r="BH90" i="50"/>
  <c r="BH86" i="50"/>
  <c r="BH82" i="50"/>
  <c r="BH78" i="50"/>
  <c r="BH74" i="50"/>
  <c r="BH70" i="50"/>
  <c r="BH66" i="50"/>
  <c r="BH62" i="50"/>
  <c r="BH61" i="50"/>
  <c r="BH58" i="50"/>
  <c r="BH54" i="50"/>
  <c r="BH50" i="50"/>
  <c r="BH46" i="50"/>
  <c r="BH42" i="50"/>
  <c r="BH38" i="50"/>
  <c r="BH34" i="50"/>
  <c r="BH30" i="50"/>
  <c r="BH26" i="50"/>
  <c r="BH22" i="50"/>
  <c r="BH18" i="50"/>
  <c r="BH14" i="50"/>
  <c r="BH10" i="50"/>
  <c r="BI61" i="50"/>
  <c r="BI105" i="50"/>
  <c r="BI104" i="50"/>
  <c r="BI103" i="50"/>
  <c r="BI102" i="50"/>
  <c r="BI101" i="50"/>
  <c r="BI100" i="50"/>
  <c r="BI99" i="50"/>
  <c r="BI98" i="50"/>
  <c r="BI97" i="50"/>
  <c r="BI96" i="50"/>
  <c r="BI95" i="50"/>
  <c r="BI94" i="50"/>
  <c r="BI93" i="50"/>
  <c r="BI92" i="50"/>
  <c r="BI91" i="50"/>
  <c r="BI90" i="50"/>
  <c r="BI87" i="50"/>
  <c r="BI86" i="50"/>
  <c r="BI83" i="50"/>
  <c r="BI82" i="50"/>
  <c r="BI79" i="50"/>
  <c r="BI78" i="50"/>
  <c r="BI75" i="50"/>
  <c r="BI74" i="50"/>
  <c r="BI71" i="50"/>
  <c r="BI70" i="50"/>
  <c r="BI67" i="50"/>
  <c r="BI66" i="50"/>
  <c r="BI63" i="50"/>
  <c r="BI62" i="50"/>
  <c r="BI59" i="50"/>
  <c r="BI58" i="50"/>
  <c r="BI55" i="50"/>
  <c r="BI54" i="50"/>
  <c r="BI51" i="50"/>
  <c r="BI50" i="50"/>
  <c r="BI47" i="50"/>
  <c r="BI46" i="50"/>
  <c r="BI43" i="50"/>
  <c r="BI42" i="50"/>
  <c r="BI39" i="50"/>
  <c r="BI38" i="50"/>
  <c r="BI35" i="50"/>
  <c r="BI34" i="50"/>
  <c r="BI31" i="50"/>
  <c r="BI30" i="50"/>
  <c r="BI27" i="50"/>
  <c r="BI26" i="50"/>
  <c r="BI23" i="50"/>
  <c r="BI22" i="50"/>
  <c r="BI19" i="50"/>
  <c r="BI18" i="50"/>
  <c r="BI15" i="50"/>
  <c r="BI14" i="50"/>
  <c r="BI11" i="50"/>
  <c r="BI10" i="50"/>
  <c r="BI7" i="50"/>
  <c r="BI89" i="50"/>
  <c r="BI88" i="50"/>
  <c r="BI85" i="50"/>
  <c r="BI84" i="50"/>
  <c r="BI81" i="50"/>
  <c r="BI80" i="50"/>
  <c r="BI77" i="50"/>
  <c r="BI76" i="50"/>
  <c r="BI73" i="50"/>
  <c r="BI72" i="50"/>
  <c r="BI69" i="50"/>
  <c r="BI68" i="50"/>
  <c r="BI65" i="50"/>
  <c r="BI64" i="50"/>
  <c r="BI60" i="50"/>
  <c r="BI57" i="50"/>
  <c r="BI56" i="50"/>
  <c r="BI53" i="50"/>
  <c r="BI52" i="50"/>
  <c r="BI49" i="50"/>
  <c r="BI48" i="50"/>
  <c r="BI45" i="50"/>
  <c r="BI44" i="50"/>
  <c r="BI41" i="50"/>
  <c r="BI40" i="50"/>
  <c r="BI37" i="50"/>
  <c r="BI36" i="50"/>
  <c r="BI33" i="50"/>
  <c r="BI32" i="50"/>
  <c r="BI29" i="50"/>
  <c r="BI28" i="50"/>
  <c r="BI25" i="50"/>
  <c r="BI24" i="50"/>
  <c r="BI21" i="50"/>
  <c r="BI20" i="50"/>
  <c r="BI17" i="50"/>
  <c r="BI16" i="50"/>
  <c r="BI13" i="50"/>
  <c r="BI12" i="50"/>
  <c r="BI9" i="50"/>
  <c r="BI8" i="50"/>
  <c r="BP11" i="50"/>
  <c r="BP7" i="50"/>
  <c r="BP10" i="50"/>
  <c r="BP104" i="50"/>
  <c r="BP96" i="50"/>
  <c r="BP88" i="50"/>
  <c r="BP72" i="50"/>
  <c r="BP56" i="50"/>
  <c r="BP98" i="50"/>
  <c r="BP90" i="50"/>
  <c r="BP76" i="50"/>
  <c r="BP60" i="50"/>
  <c r="BP48" i="50"/>
  <c r="BP40" i="50"/>
  <c r="BP32" i="50"/>
  <c r="BP24" i="50"/>
  <c r="BP16" i="50"/>
  <c r="BP103" i="50"/>
  <c r="BP99" i="50"/>
  <c r="BP95" i="50"/>
  <c r="BP91" i="50"/>
  <c r="BP86" i="50"/>
  <c r="BP78" i="50"/>
  <c r="BP70" i="50"/>
  <c r="BP62" i="50"/>
  <c r="BP54" i="50"/>
  <c r="BP46" i="50"/>
  <c r="BP38" i="50"/>
  <c r="BP30" i="50"/>
  <c r="BP22" i="50"/>
  <c r="BP14" i="50"/>
  <c r="BP85" i="50"/>
  <c r="BP81" i="50"/>
  <c r="BP77" i="50"/>
  <c r="BP73" i="50"/>
  <c r="BP69" i="50"/>
  <c r="BP65" i="50"/>
  <c r="BP61" i="50"/>
  <c r="BP57" i="50"/>
  <c r="BP53" i="50"/>
  <c r="BP49" i="50"/>
  <c r="BP45" i="50"/>
  <c r="BP41" i="50"/>
  <c r="BP37" i="50"/>
  <c r="BP33" i="50"/>
  <c r="BP29" i="50"/>
  <c r="BP25" i="50"/>
  <c r="BP21" i="50"/>
  <c r="BP17" i="50"/>
  <c r="BM8" i="50"/>
  <c r="BD105" i="50"/>
  <c r="BD104" i="50"/>
  <c r="BD103" i="50"/>
  <c r="BD102" i="50"/>
  <c r="BD101" i="50"/>
  <c r="BD100" i="50"/>
  <c r="BD99" i="50"/>
  <c r="BD98" i="50"/>
  <c r="BD97" i="50"/>
  <c r="BD96" i="50"/>
  <c r="BD95" i="50"/>
  <c r="BD94" i="50"/>
  <c r="BD93" i="50"/>
  <c r="BD92" i="50"/>
  <c r="BD91" i="50"/>
  <c r="BD90" i="50"/>
  <c r="BD89" i="50"/>
  <c r="BD88" i="50"/>
  <c r="BD87" i="50"/>
  <c r="BD86" i="50"/>
  <c r="BD85" i="50"/>
  <c r="BD84" i="50"/>
  <c r="BD83" i="50"/>
  <c r="BD82" i="50"/>
  <c r="BD81" i="50"/>
  <c r="BD80" i="50"/>
  <c r="BD79" i="50"/>
  <c r="BD78" i="50"/>
  <c r="BD77" i="50"/>
  <c r="BD76" i="50"/>
  <c r="BD75" i="50"/>
  <c r="BD74" i="50"/>
  <c r="BD73" i="50"/>
  <c r="BD72" i="50"/>
  <c r="BD71" i="50"/>
  <c r="BD70" i="50"/>
  <c r="BD69" i="50"/>
  <c r="BD68" i="50"/>
  <c r="BD67" i="50"/>
  <c r="BD66" i="50"/>
  <c r="BD65" i="50"/>
  <c r="BD64" i="50"/>
  <c r="BD63" i="50"/>
  <c r="BD62" i="50"/>
  <c r="BD61" i="50"/>
  <c r="BD60" i="50"/>
  <c r="BD59" i="50"/>
  <c r="BD58" i="50"/>
  <c r="BD57" i="50"/>
  <c r="BD56" i="50"/>
  <c r="BD55" i="50"/>
  <c r="BD54" i="50"/>
  <c r="BD53" i="50"/>
  <c r="BD52" i="50"/>
  <c r="BD51" i="50"/>
  <c r="BD50" i="50"/>
  <c r="BD49" i="50"/>
  <c r="BD48" i="50"/>
  <c r="BD47" i="50"/>
  <c r="BD46" i="50"/>
  <c r="BD45" i="50"/>
  <c r="BD44" i="50"/>
  <c r="BD43" i="50"/>
  <c r="BD42" i="50"/>
  <c r="BD41" i="50"/>
  <c r="BD40" i="50"/>
  <c r="BD39" i="50"/>
  <c r="BD38" i="50"/>
  <c r="BD37" i="50"/>
  <c r="BD36" i="50"/>
  <c r="BD35" i="50"/>
  <c r="BD34" i="50"/>
  <c r="BD33" i="50"/>
  <c r="BD32" i="50"/>
  <c r="BD31" i="50"/>
  <c r="BD30" i="50"/>
  <c r="BD29" i="50"/>
  <c r="BD28" i="50"/>
  <c r="BD27" i="50"/>
  <c r="BD26" i="50"/>
  <c r="BD25" i="50"/>
  <c r="BD24" i="50"/>
  <c r="BD23" i="50"/>
  <c r="BD22" i="50"/>
  <c r="BD21" i="50"/>
  <c r="BD20" i="50"/>
  <c r="BD19" i="50"/>
  <c r="BD18" i="50"/>
  <c r="BD17" i="50"/>
  <c r="BD16" i="50"/>
  <c r="BD15" i="50"/>
  <c r="BD14" i="50"/>
  <c r="BD13" i="50"/>
  <c r="BD12" i="50"/>
  <c r="BD11" i="50"/>
  <c r="BD10" i="50"/>
  <c r="BD9" i="50"/>
  <c r="BD8" i="50"/>
  <c r="BD7" i="50"/>
  <c r="BE105" i="50"/>
  <c r="BE104" i="50"/>
  <c r="BE103" i="50"/>
  <c r="BE102" i="50"/>
  <c r="BE101" i="50"/>
  <c r="BE100" i="50"/>
  <c r="BE99" i="50"/>
  <c r="BE98" i="50"/>
  <c r="BE97" i="50"/>
  <c r="BE96" i="50"/>
  <c r="BE95" i="50"/>
  <c r="BE94" i="50"/>
  <c r="BE93" i="50"/>
  <c r="BE92" i="50"/>
  <c r="BE91" i="50"/>
  <c r="BE90" i="50"/>
  <c r="BE89" i="50"/>
  <c r="BE88" i="50"/>
  <c r="BE87" i="50"/>
  <c r="BE86" i="50"/>
  <c r="BE85" i="50"/>
  <c r="BE84" i="50"/>
  <c r="BE83" i="50"/>
  <c r="BE81" i="50"/>
  <c r="BE79" i="50"/>
  <c r="BE77" i="50"/>
  <c r="BE76" i="50"/>
  <c r="BE75" i="50"/>
  <c r="BE74" i="50"/>
  <c r="BE73" i="50"/>
  <c r="BE72" i="50"/>
  <c r="BE71" i="50"/>
  <c r="BE70" i="50"/>
  <c r="BE69" i="50"/>
  <c r="BE68" i="50"/>
  <c r="BE67" i="50"/>
  <c r="BE66" i="50"/>
  <c r="BE65" i="50"/>
  <c r="BE64" i="50"/>
  <c r="BE63" i="50"/>
  <c r="BE62" i="50"/>
  <c r="BE61" i="50"/>
  <c r="BE60" i="50"/>
  <c r="BE59" i="50"/>
  <c r="BE58" i="50"/>
  <c r="BE57" i="50"/>
  <c r="BE56" i="50"/>
  <c r="BE55" i="50"/>
  <c r="BE54" i="50"/>
  <c r="BE53" i="50"/>
  <c r="BE52" i="50"/>
  <c r="BE51" i="50"/>
  <c r="BE50" i="50"/>
  <c r="BE49" i="50"/>
  <c r="BE48" i="50"/>
  <c r="BE47" i="50"/>
  <c r="BE46" i="50"/>
  <c r="BE45" i="50"/>
  <c r="BE44" i="50"/>
  <c r="BE43" i="50"/>
  <c r="BE42" i="50"/>
  <c r="BE41" i="50"/>
  <c r="BE40" i="50"/>
  <c r="BE39" i="50"/>
  <c r="BE38" i="50"/>
  <c r="BE37" i="50"/>
  <c r="BE36" i="50"/>
  <c r="BE35" i="50"/>
  <c r="BE34" i="50"/>
  <c r="BE33" i="50"/>
  <c r="BE32" i="50"/>
  <c r="BE30" i="50"/>
  <c r="BE29" i="50"/>
  <c r="BE82" i="50"/>
  <c r="BE80" i="50"/>
  <c r="BE78" i="50"/>
  <c r="BE31" i="50"/>
  <c r="BE27" i="50"/>
  <c r="BE28" i="50"/>
  <c r="BE26" i="50"/>
  <c r="BE24" i="50"/>
  <c r="BE22" i="50"/>
  <c r="BE21" i="50"/>
  <c r="BE20" i="50"/>
  <c r="BE18" i="50"/>
  <c r="BE17" i="50"/>
  <c r="BE16" i="50"/>
  <c r="BE14" i="50"/>
  <c r="BE13" i="50"/>
  <c r="BE12" i="50"/>
  <c r="BE10" i="50"/>
  <c r="BE9" i="50"/>
  <c r="BE8" i="50"/>
  <c r="BE25" i="50"/>
  <c r="BE23" i="50"/>
  <c r="BE19" i="50"/>
  <c r="BE15" i="50"/>
  <c r="BE11" i="50"/>
  <c r="BE7" i="50"/>
  <c r="CD7" i="50"/>
  <c r="CD17" i="50" s="1"/>
  <c r="CF7" i="50"/>
  <c r="CF17" i="50" s="1"/>
  <c r="CE7" i="50"/>
  <c r="CG7" i="50"/>
  <c r="CD8" i="50"/>
  <c r="CD18" i="50" s="1"/>
  <c r="CF8" i="50"/>
  <c r="CF18" i="50" s="1"/>
  <c r="CE8" i="50"/>
  <c r="CG8" i="50"/>
  <c r="CG18" i="50" s="1"/>
  <c r="CE10" i="50"/>
  <c r="CG10" i="50"/>
  <c r="CG20" i="50" s="1"/>
  <c r="CG26" i="50" s="1"/>
  <c r="CF10" i="50"/>
  <c r="CF20" i="50" s="1"/>
  <c r="CF26" i="50" s="1"/>
  <c r="AC7" i="52" s="1"/>
  <c r="CD10" i="50"/>
  <c r="CD20" i="50" s="1"/>
  <c r="CD26" i="50" s="1"/>
  <c r="CC27" i="50"/>
  <c r="CC17" i="50"/>
  <c r="CC21" i="50" s="1"/>
  <c r="CC11" i="50"/>
  <c r="AH27" i="50"/>
  <c r="AH17" i="50"/>
  <c r="AH21" i="50" s="1"/>
  <c r="AN7" i="50"/>
  <c r="AN17" i="50" s="1"/>
  <c r="AQ7" i="50"/>
  <c r="AQ17" i="50" s="1"/>
  <c r="AL7" i="50"/>
  <c r="AL17" i="50" s="1"/>
  <c r="AM7" i="50"/>
  <c r="AM17" i="50" s="1"/>
  <c r="CG17" i="50"/>
  <c r="AI7" i="50"/>
  <c r="AI17" i="50" s="1"/>
  <c r="AH11" i="50"/>
  <c r="AJ7" i="50"/>
  <c r="AJ17" i="50" s="1"/>
  <c r="AO7" i="50"/>
  <c r="AO17" i="50" s="1"/>
  <c r="CV25" i="50" s="1"/>
  <c r="CE17" i="50"/>
  <c r="AK7" i="50"/>
  <c r="AK17" i="50" s="1"/>
  <c r="AP7" i="50"/>
  <c r="AP17" i="50" s="1"/>
  <c r="AH28" i="50"/>
  <c r="AI8" i="50"/>
  <c r="AI18" i="50" s="1"/>
  <c r="AN8" i="50"/>
  <c r="AN18" i="50" s="1"/>
  <c r="AQ8" i="50"/>
  <c r="AQ18" i="50" s="1"/>
  <c r="AO8" i="50"/>
  <c r="AO18" i="50" s="1"/>
  <c r="DD25" i="50" s="1"/>
  <c r="AL8" i="50"/>
  <c r="AL18" i="50" s="1"/>
  <c r="AJ8" i="50"/>
  <c r="AJ18" i="50" s="1"/>
  <c r="AH12" i="50"/>
  <c r="AH18" i="50"/>
  <c r="AH22" i="50" s="1"/>
  <c r="AM8" i="50"/>
  <c r="AM18" i="50" s="1"/>
  <c r="AP8" i="50"/>
  <c r="AP18" i="50" s="1"/>
  <c r="CE18" i="50"/>
  <c r="AK8" i="50"/>
  <c r="AK18" i="50" s="1"/>
  <c r="CC28" i="50"/>
  <c r="CC12" i="50"/>
  <c r="CC18" i="50"/>
  <c r="CC22" i="50" s="1"/>
  <c r="AP10" i="50"/>
  <c r="AP20" i="50" s="1"/>
  <c r="AP26" i="50" s="1"/>
  <c r="CE20" i="50"/>
  <c r="CE26" i="50" s="1"/>
  <c r="AL20" i="50"/>
  <c r="AL26" i="50" s="1"/>
  <c r="AQ10" i="50"/>
  <c r="AQ20" i="50" s="1"/>
  <c r="AQ26" i="50" s="1"/>
  <c r="AM10" i="50"/>
  <c r="AM20" i="50" s="1"/>
  <c r="AM26" i="50" s="1"/>
  <c r="AJ20" i="50"/>
  <c r="CP20" i="50" s="1"/>
  <c r="AN10" i="50"/>
  <c r="AN20" i="50" s="1"/>
  <c r="CP19" i="50"/>
  <c r="AO10" i="50"/>
  <c r="AO20" i="50" s="1"/>
  <c r="AO26" i="50" s="1"/>
  <c r="CH16" i="50"/>
  <c r="BQ8" i="50" l="1"/>
  <c r="CM15" i="50"/>
  <c r="BQ9" i="50"/>
  <c r="CV32" i="50"/>
  <c r="CX6" i="50" s="1"/>
  <c r="DD32" i="50"/>
  <c r="DF6" i="50" s="1"/>
  <c r="CX32" i="50"/>
  <c r="AI26" i="50"/>
  <c r="CP23" i="50"/>
  <c r="CN22" i="50"/>
  <c r="AJ26" i="50"/>
  <c r="CP28" i="50"/>
  <c r="CX33" i="50"/>
  <c r="CV33" i="50"/>
  <c r="CX16" i="50" s="1"/>
  <c r="AK26" i="50"/>
  <c r="CN27" i="50"/>
  <c r="CD30" i="50"/>
  <c r="CE30" i="50"/>
  <c r="BQ79" i="50"/>
  <c r="BQ84" i="50"/>
  <c r="BQ99" i="50"/>
  <c r="BQ66" i="50"/>
  <c r="BQ20" i="50"/>
  <c r="BQ34" i="50"/>
  <c r="BQ98" i="50"/>
  <c r="BQ57" i="50"/>
  <c r="BQ69" i="50"/>
  <c r="BQ35" i="50"/>
  <c r="BQ52" i="50"/>
  <c r="BQ47" i="50"/>
  <c r="BQ89" i="50"/>
  <c r="BQ18" i="50"/>
  <c r="BQ50" i="50"/>
  <c r="BQ82" i="50"/>
  <c r="BQ25" i="50"/>
  <c r="BQ36" i="50"/>
  <c r="BQ68" i="50"/>
  <c r="BQ100" i="50"/>
  <c r="BQ67" i="50"/>
  <c r="BQ37" i="50"/>
  <c r="BQ101" i="50"/>
  <c r="BO22" i="50"/>
  <c r="BQ26" i="50"/>
  <c r="BQ31" i="50"/>
  <c r="BQ63" i="50"/>
  <c r="BQ95" i="50"/>
  <c r="BQ85" i="50"/>
  <c r="BQ42" i="50"/>
  <c r="BQ58" i="50"/>
  <c r="BQ74" i="50"/>
  <c r="BQ90" i="50"/>
  <c r="BQ41" i="50"/>
  <c r="BQ73" i="50"/>
  <c r="BQ105" i="50"/>
  <c r="BQ28" i="50"/>
  <c r="BQ44" i="50"/>
  <c r="BQ60" i="50"/>
  <c r="BQ76" i="50"/>
  <c r="BQ92" i="50"/>
  <c r="BQ19" i="50"/>
  <c r="BQ51" i="50"/>
  <c r="BQ83" i="50"/>
  <c r="BQ21" i="50"/>
  <c r="BQ53" i="50"/>
  <c r="BQ33" i="50"/>
  <c r="BQ65" i="50"/>
  <c r="BQ97" i="50"/>
  <c r="BQ12" i="50"/>
  <c r="BQ14" i="50"/>
  <c r="BQ22" i="50"/>
  <c r="BQ30" i="50"/>
  <c r="BQ38" i="50"/>
  <c r="BQ46" i="50"/>
  <c r="BQ54" i="50"/>
  <c r="BQ62" i="50"/>
  <c r="BQ70" i="50"/>
  <c r="BQ78" i="50"/>
  <c r="BQ86" i="50"/>
  <c r="BQ94" i="50"/>
  <c r="BQ23" i="50"/>
  <c r="BQ39" i="50"/>
  <c r="BQ55" i="50"/>
  <c r="BQ71" i="50"/>
  <c r="BQ87" i="50"/>
  <c r="BQ103" i="50"/>
  <c r="BQ49" i="50"/>
  <c r="BQ81" i="50"/>
  <c r="BQ16" i="50"/>
  <c r="BQ24" i="50"/>
  <c r="BQ32" i="50"/>
  <c r="BQ40" i="50"/>
  <c r="BQ48" i="50"/>
  <c r="BQ56" i="50"/>
  <c r="BQ64" i="50"/>
  <c r="BQ72" i="50"/>
  <c r="BQ80" i="50"/>
  <c r="BQ88" i="50"/>
  <c r="BQ96" i="50"/>
  <c r="BQ104" i="50"/>
  <c r="BQ27" i="50"/>
  <c r="BQ43" i="50"/>
  <c r="BQ59" i="50"/>
  <c r="BQ75" i="50"/>
  <c r="BQ91" i="50"/>
  <c r="BQ13" i="50"/>
  <c r="BQ29" i="50"/>
  <c r="BQ45" i="50"/>
  <c r="BQ61" i="50"/>
  <c r="BQ77" i="50"/>
  <c r="BQ93" i="50"/>
  <c r="BO84" i="50"/>
  <c r="BO43" i="50"/>
  <c r="BO50" i="50"/>
  <c r="BO25" i="50"/>
  <c r="BO48" i="50"/>
  <c r="BO86" i="50"/>
  <c r="BO101" i="50"/>
  <c r="BO57" i="50"/>
  <c r="BO96" i="50"/>
  <c r="BO75" i="50"/>
  <c r="BO54" i="50"/>
  <c r="BO103" i="50"/>
  <c r="BO36" i="50"/>
  <c r="BO15" i="50"/>
  <c r="BO92" i="50"/>
  <c r="BO41" i="50"/>
  <c r="BO73" i="50"/>
  <c r="BO98" i="50"/>
  <c r="BO27" i="50"/>
  <c r="BO59" i="50"/>
  <c r="BO18" i="50"/>
  <c r="BO82" i="50"/>
  <c r="BO17" i="50"/>
  <c r="BO33" i="50"/>
  <c r="BO49" i="50"/>
  <c r="BO65" i="50"/>
  <c r="BO81" i="50"/>
  <c r="BO14" i="50"/>
  <c r="BO32" i="50"/>
  <c r="BO76" i="50"/>
  <c r="BO72" i="50"/>
  <c r="BO11" i="50"/>
  <c r="BO64" i="50"/>
  <c r="BO38" i="50"/>
  <c r="BO70" i="50"/>
  <c r="BO95" i="50"/>
  <c r="BO19" i="50"/>
  <c r="BO35" i="50"/>
  <c r="BO51" i="50"/>
  <c r="BO67" i="50"/>
  <c r="BO83" i="50"/>
  <c r="BO34" i="50"/>
  <c r="BO66" i="50"/>
  <c r="BO93" i="50"/>
  <c r="BO20" i="50"/>
  <c r="BO52" i="50"/>
  <c r="BO21" i="50"/>
  <c r="BO29" i="50"/>
  <c r="BO37" i="50"/>
  <c r="BO45" i="50"/>
  <c r="BO53" i="50"/>
  <c r="BO61" i="50"/>
  <c r="BO69" i="50"/>
  <c r="BO77" i="50"/>
  <c r="BO85" i="50"/>
  <c r="BO24" i="50"/>
  <c r="BO40" i="50"/>
  <c r="BO60" i="50"/>
  <c r="BO90" i="50"/>
  <c r="BO56" i="50"/>
  <c r="BO88" i="50"/>
  <c r="BO104" i="50"/>
  <c r="BO7" i="50"/>
  <c r="BO8" i="50" s="1"/>
  <c r="BO30" i="50"/>
  <c r="BO46" i="50"/>
  <c r="BO62" i="50"/>
  <c r="BO78" i="50"/>
  <c r="BO91" i="50"/>
  <c r="BO99" i="50"/>
  <c r="BO23" i="50"/>
  <c r="BO31" i="50"/>
  <c r="BO39" i="50"/>
  <c r="BO47" i="50"/>
  <c r="BO55" i="50"/>
  <c r="BO63" i="50"/>
  <c r="BO71" i="50"/>
  <c r="BO79" i="50"/>
  <c r="BO87" i="50"/>
  <c r="BO26" i="50"/>
  <c r="BO42" i="50"/>
  <c r="BO58" i="50"/>
  <c r="BO74" i="50"/>
  <c r="BO89" i="50"/>
  <c r="BO97" i="50"/>
  <c r="BO105" i="50"/>
  <c r="BO28" i="50"/>
  <c r="BO44" i="50"/>
  <c r="BO68" i="50"/>
  <c r="BO94" i="50"/>
  <c r="BO80" i="50"/>
  <c r="BO100" i="50"/>
  <c r="BO16" i="50"/>
  <c r="BO13" i="50"/>
  <c r="BO12" i="50"/>
  <c r="DF33" i="50"/>
  <c r="DD33" i="50"/>
  <c r="DF16" i="50" s="1"/>
  <c r="Z7" i="52"/>
  <c r="BO9" i="50"/>
  <c r="BM9" i="50"/>
  <c r="BO10" i="50" s="1"/>
  <c r="BQ10" i="50"/>
  <c r="DF32" i="50"/>
  <c r="CE12" i="50"/>
  <c r="CG12" i="50"/>
  <c r="CD12" i="50"/>
  <c r="CF12" i="50"/>
  <c r="CF22" i="50" s="1"/>
  <c r="CF28" i="50" s="1"/>
  <c r="AC9" i="52" s="1"/>
  <c r="CF11" i="50"/>
  <c r="CF21" i="50" s="1"/>
  <c r="CU15" i="50" s="1"/>
  <c r="CE11" i="50"/>
  <c r="CE21" i="50" s="1"/>
  <c r="CE27" i="50" s="1"/>
  <c r="CG11" i="50"/>
  <c r="CG21" i="50" s="1"/>
  <c r="CG27" i="50" s="1"/>
  <c r="CD11" i="50"/>
  <c r="CD21" i="50" s="1"/>
  <c r="CD27" i="50" s="1"/>
  <c r="CH20" i="50"/>
  <c r="CH26" i="50" s="1"/>
  <c r="CH17" i="50"/>
  <c r="AR17" i="50"/>
  <c r="AL12" i="50"/>
  <c r="AL22" i="50" s="1"/>
  <c r="AL28" i="50" s="1"/>
  <c r="AJ12" i="50"/>
  <c r="AJ22" i="50" s="1"/>
  <c r="DF20" i="50" s="1"/>
  <c r="AQ12" i="50"/>
  <c r="AQ22" i="50" s="1"/>
  <c r="AQ28" i="50" s="1"/>
  <c r="AO12" i="50"/>
  <c r="AO22" i="50" s="1"/>
  <c r="AO28" i="50" s="1"/>
  <c r="AN12" i="50"/>
  <c r="AN22" i="50" s="1"/>
  <c r="AN28" i="50" s="1"/>
  <c r="CD22" i="50"/>
  <c r="CD28" i="50" s="1"/>
  <c r="AM12" i="50"/>
  <c r="AM22" i="50" s="1"/>
  <c r="CE22" i="50"/>
  <c r="CE28" i="50" s="1"/>
  <c r="CG22" i="50"/>
  <c r="CG28" i="50" s="1"/>
  <c r="AP12" i="50"/>
  <c r="AP22" i="50" s="1"/>
  <c r="AP28" i="50" s="1"/>
  <c r="AI12" i="50"/>
  <c r="AI22" i="50" s="1"/>
  <c r="DF19" i="50" s="1"/>
  <c r="AK12" i="50"/>
  <c r="AK22" i="50" s="1"/>
  <c r="AN26" i="50"/>
  <c r="AR20" i="50"/>
  <c r="AR26" i="50" s="1"/>
  <c r="CH18" i="50"/>
  <c r="AR18" i="50"/>
  <c r="AL11" i="50"/>
  <c r="AL21" i="50" s="1"/>
  <c r="AL27" i="50" s="1"/>
  <c r="AQ11" i="50"/>
  <c r="AQ21" i="50" s="1"/>
  <c r="AQ27" i="50" s="1"/>
  <c r="AJ11" i="50"/>
  <c r="AJ21" i="50" s="1"/>
  <c r="CX20" i="50" s="1"/>
  <c r="AP11" i="50"/>
  <c r="AP21" i="50" s="1"/>
  <c r="AP27" i="50" s="1"/>
  <c r="AI11" i="50"/>
  <c r="AI21" i="50" s="1"/>
  <c r="AI27" i="50" s="1"/>
  <c r="AO11" i="50"/>
  <c r="AO21" i="50" s="1"/>
  <c r="AO27" i="50" s="1"/>
  <c r="AM11" i="50"/>
  <c r="AM21" i="50" s="1"/>
  <c r="AN11" i="50"/>
  <c r="AN21" i="50" s="1"/>
  <c r="AN27" i="50" s="1"/>
  <c r="AK11" i="50"/>
  <c r="AK21" i="50" s="1"/>
  <c r="CX23" i="50" s="1"/>
  <c r="DC15" i="50" l="1"/>
  <c r="DF28" i="50"/>
  <c r="DF23" i="50"/>
  <c r="CX28" i="50"/>
  <c r="CV22" i="50"/>
  <c r="AJ28" i="50"/>
  <c r="DD22" i="50"/>
  <c r="AM27" i="50"/>
  <c r="CX19" i="50"/>
  <c r="AJ27" i="50"/>
  <c r="AI28" i="50"/>
  <c r="DD27" i="50"/>
  <c r="AK27" i="50"/>
  <c r="AK28" i="50"/>
  <c r="CV27" i="50"/>
  <c r="AM28" i="50"/>
  <c r="CF30" i="50"/>
  <c r="CG30" i="50"/>
  <c r="Z9" i="52"/>
  <c r="BQ11" i="50"/>
  <c r="BQ15" i="50"/>
  <c r="BQ17" i="50" s="1"/>
  <c r="BM11" i="50"/>
  <c r="BM13" i="50" s="1"/>
  <c r="BQ102" i="50"/>
  <c r="BM102" i="50"/>
  <c r="W7" i="52"/>
  <c r="CH21" i="50"/>
  <c r="CH27" i="50" s="1"/>
  <c r="CH22" i="50"/>
  <c r="CF27" i="50"/>
  <c r="AC8" i="52" s="1"/>
  <c r="AR21" i="50"/>
  <c r="AR27" i="50" s="1"/>
  <c r="AR22" i="50"/>
  <c r="AR28" i="50" s="1"/>
  <c r="Z8" i="52"/>
  <c r="DB10" i="50" l="1"/>
  <c r="DD10" i="50" s="1"/>
  <c r="CH30" i="50"/>
  <c r="BM15" i="50"/>
  <c r="BM16" i="50" s="1"/>
  <c r="CL14" i="50" s="1"/>
  <c r="CN14" i="50" s="1"/>
  <c r="BO102" i="50"/>
  <c r="DB12" i="50"/>
  <c r="DD12" i="50" s="1"/>
  <c r="W9" i="52"/>
  <c r="W8" i="52"/>
  <c r="CH28" i="50"/>
  <c r="CT11" i="50" l="1"/>
  <c r="CV11" i="50" s="1"/>
  <c r="CT14" i="50"/>
  <c r="CT12" i="50"/>
  <c r="CT10" i="50"/>
  <c r="CV10" i="50" s="1"/>
  <c r="CT13" i="50"/>
  <c r="CV13" i="50" s="1"/>
  <c r="CL10" i="50"/>
  <c r="CN10" i="50" s="1"/>
  <c r="CL11" i="50"/>
  <c r="CN11" i="50" s="1"/>
  <c r="CL12" i="50"/>
  <c r="CN12" i="50" s="1"/>
  <c r="CL13" i="50"/>
  <c r="CN13" i="50" s="1"/>
  <c r="CV14" i="50"/>
  <c r="CV12" i="50"/>
  <c r="DB11" i="50"/>
  <c r="DD11" i="50" s="1"/>
  <c r="DB13" i="50"/>
  <c r="DD13" i="50" s="1"/>
  <c r="DB14" i="50"/>
  <c r="DD14" i="50" s="1"/>
  <c r="CM7" i="50" l="1"/>
  <c r="CM6" i="50" s="1"/>
  <c r="CU7" i="50"/>
  <c r="CU6" i="50" s="1"/>
  <c r="DC7" i="50"/>
  <c r="DC6" i="50" s="1"/>
</calcChain>
</file>

<file path=xl/sharedStrings.xml><?xml version="1.0" encoding="utf-8"?>
<sst xmlns="http://schemas.openxmlformats.org/spreadsheetml/2006/main" count="2512" uniqueCount="610">
  <si>
    <t>職名</t>
    <rPh sb="0" eb="2">
      <t>ショクメイ</t>
    </rPh>
    <phoneticPr fontId="2"/>
  </si>
  <si>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</si>
  <si>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</si>
  <si>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</si>
  <si>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</si>
  <si>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</si>
  <si>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</si>
  <si>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</si>
  <si>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</si>
  <si>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</si>
  <si>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</si>
  <si>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</si>
  <si>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</si>
  <si>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</si>
  <si>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</si>
  <si>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</si>
  <si>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</si>
  <si>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</si>
  <si>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</si>
  <si>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</si>
  <si>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</si>
  <si>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</si>
  <si>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</si>
  <si>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</si>
  <si>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</si>
  <si>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</si>
  <si>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</si>
  <si>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</si>
  <si>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</si>
  <si>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</si>
  <si>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</si>
  <si>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</si>
  <si>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</si>
  <si>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</si>
  <si>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</si>
  <si>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</si>
  <si>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</si>
  <si>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</si>
  <si>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</si>
  <si>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</si>
  <si>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</si>
  <si>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</si>
  <si>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</si>
  <si>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</si>
  <si>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</si>
  <si>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</si>
  <si>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</si>
  <si>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</si>
  <si>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</si>
  <si>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</si>
  <si>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</si>
  <si>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</si>
  <si>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</si>
  <si>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</si>
  <si>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</si>
  <si>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</si>
  <si>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</si>
  <si>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</si>
  <si>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</si>
  <si>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</si>
  <si>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</si>
  <si>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</si>
  <si>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</si>
  <si>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</si>
  <si>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</si>
  <si>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</si>
  <si>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</si>
  <si>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</si>
  <si>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</si>
  <si>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</si>
  <si>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</si>
  <si>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</si>
  <si>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</si>
  <si>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</si>
  <si>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</si>
  <si>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</si>
  <si>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</si>
  <si>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</si>
  <si>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</si>
  <si>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</si>
  <si>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</si>
  <si>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</si>
  <si>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</si>
  <si>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</si>
  <si>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</si>
  <si>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</si>
  <si>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</si>
  <si>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</si>
  <si>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</si>
  <si>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</si>
  <si>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</si>
  <si>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</si>
  <si>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</si>
  <si>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</si>
  <si>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</si>
  <si>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</si>
  <si>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</si>
  <si>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</si>
  <si>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</si>
  <si>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</si>
  <si>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</si>
  <si>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</si>
  <si>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</si>
  <si>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</si>
  <si>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</si>
  <si>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</si>
  <si>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</si>
  <si>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</si>
  <si>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</si>
  <si>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</si>
  <si>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</si>
  <si>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</si>
  <si>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</si>
  <si>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</si>
  <si>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</si>
  <si>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</si>
  <si>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</si>
  <si>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</si>
  <si>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</si>
  <si>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</si>
  <si>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</si>
  <si>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</si>
  <si>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</si>
  <si>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</si>
  <si>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</si>
  <si>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</si>
  <si>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</si>
  <si>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</si>
  <si>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</si>
  <si>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</si>
  <si>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</si>
  <si>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</si>
  <si>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</si>
  <si>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</si>
  <si>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</si>
  <si>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</si>
  <si>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</si>
  <si>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</si>
  <si>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</si>
  <si>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</si>
  <si>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</si>
  <si>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</si>
  <si>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</si>
  <si>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</si>
  <si>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</si>
  <si>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</si>
  <si>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</si>
  <si>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</si>
  <si>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</si>
  <si>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</si>
  <si>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</si>
  <si>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</si>
  <si>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</si>
  <si>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</si>
  <si>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</si>
  <si>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</si>
  <si>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</si>
  <si>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</si>
  <si>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</si>
  <si>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</si>
  <si>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</si>
  <si>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</si>
  <si>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</si>
  <si>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</si>
  <si>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</si>
  <si>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</si>
  <si>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</si>
  <si>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</si>
  <si>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</si>
  <si>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</si>
  <si>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</si>
  <si>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</si>
  <si>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</si>
  <si>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</si>
  <si>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</si>
  <si>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</si>
  <si>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</si>
  <si>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</si>
  <si>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</si>
  <si>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</si>
  <si>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</si>
  <si>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</si>
  <si>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</si>
  <si>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</si>
  <si>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</si>
  <si>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</si>
  <si>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</si>
  <si>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</si>
  <si>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</si>
  <si>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</si>
  <si>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</si>
  <si>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</si>
  <si>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</si>
  <si>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</si>
  <si>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</si>
  <si>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</si>
  <si>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</si>
  <si>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</si>
  <si>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2-100</t>
  </si>
  <si>
    <t>通番</t>
    <rPh sb="0" eb="2">
      <t>ツウバン</t>
    </rPh>
    <phoneticPr fontId="2"/>
  </si>
  <si>
    <t>2-1（PI）</t>
    <phoneticPr fontId="2"/>
  </si>
  <si>
    <t>1-1(PI)</t>
    <phoneticPr fontId="2"/>
  </si>
  <si>
    <t>実施期間：</t>
    <rPh sb="0" eb="2">
      <t>ジッシ</t>
    </rPh>
    <rPh sb="2" eb="4">
      <t>キカン</t>
    </rPh>
    <phoneticPr fontId="2"/>
  </si>
  <si>
    <t>事業名：</t>
    <rPh sb="0" eb="2">
      <t>ジギョウ</t>
    </rPh>
    <rPh sb="2" eb="3">
      <t>メイ</t>
    </rPh>
    <phoneticPr fontId="2"/>
  </si>
  <si>
    <t>課題番号：</t>
    <rPh sb="0" eb="2">
      <t>カダイ</t>
    </rPh>
    <rPh sb="2" eb="4">
      <t>バンゴウ</t>
    </rPh>
    <phoneticPr fontId="2"/>
  </si>
  <si>
    <t>開始日</t>
    <rPh sb="0" eb="3">
      <t>カイシビ</t>
    </rPh>
    <phoneticPr fontId="2"/>
  </si>
  <si>
    <t>終了日</t>
    <rPh sb="0" eb="3">
      <t>シュウリョウビ</t>
    </rPh>
    <phoneticPr fontId="2"/>
  </si>
  <si>
    <t>氏名</t>
    <rPh sb="0" eb="2">
      <t>シメイ</t>
    </rPh>
    <phoneticPr fontId="2"/>
  </si>
  <si>
    <t>職名【英】</t>
    <rPh sb="0" eb="2">
      <t>ショクメイ</t>
    </rPh>
    <phoneticPr fontId="2"/>
  </si>
  <si>
    <t>報告対象年</t>
    <rPh sb="0" eb="2">
      <t>ホウコク</t>
    </rPh>
    <rPh sb="2" eb="4">
      <t>タイショウ</t>
    </rPh>
    <rPh sb="4" eb="5">
      <t>ネン</t>
    </rPh>
    <phoneticPr fontId="2"/>
  </si>
  <si>
    <t>研究発表種別</t>
    <rPh sb="0" eb="2">
      <t>ケンキュウ</t>
    </rPh>
    <rPh sb="2" eb="4">
      <t>ハッピョウ</t>
    </rPh>
    <rPh sb="4" eb="6">
      <t>シュベツ</t>
    </rPh>
    <phoneticPr fontId="2"/>
  </si>
  <si>
    <t>1年目</t>
    <rPh sb="1" eb="3">
      <t>ネンメ</t>
    </rPh>
    <phoneticPr fontId="2"/>
  </si>
  <si>
    <t>2年目</t>
    <rPh sb="1" eb="3">
      <t>ネンメ</t>
    </rPh>
    <phoneticPr fontId="2"/>
  </si>
  <si>
    <t>①</t>
    <phoneticPr fontId="2"/>
  </si>
  <si>
    <t>②</t>
    <phoneticPr fontId="2"/>
  </si>
  <si>
    <t>⑦</t>
    <phoneticPr fontId="2"/>
  </si>
  <si>
    <t>～</t>
    <phoneticPr fontId="2"/>
  </si>
  <si>
    <t>3年目</t>
    <rPh sb="1" eb="3">
      <t>ネンメ</t>
    </rPh>
    <phoneticPr fontId="2"/>
  </si>
  <si>
    <t>報告年度表記</t>
    <rPh sb="0" eb="2">
      <t>ホウコク</t>
    </rPh>
    <rPh sb="2" eb="4">
      <t>ネンド</t>
    </rPh>
    <rPh sb="4" eb="6">
      <t>ヒョウキ</t>
    </rPh>
    <phoneticPr fontId="2"/>
  </si>
  <si>
    <t>実施年度変換</t>
    <rPh sb="0" eb="2">
      <t>ジッシ</t>
    </rPh>
    <rPh sb="2" eb="4">
      <t>ネンド</t>
    </rPh>
    <rPh sb="4" eb="6">
      <t>ヘンカン</t>
    </rPh>
    <phoneticPr fontId="2"/>
  </si>
  <si>
    <t>⑨</t>
    <phoneticPr fontId="2"/>
  </si>
  <si>
    <t>計</t>
    <rPh sb="0" eb="1">
      <t>ケイ</t>
    </rPh>
    <phoneticPr fontId="2"/>
  </si>
  <si>
    <t>うち経費あり</t>
    <rPh sb="2" eb="4">
      <t>ケイヒ</t>
    </rPh>
    <phoneticPr fontId="2"/>
  </si>
  <si>
    <t>検索キー</t>
    <rPh sb="0" eb="2">
      <t>ケンサク</t>
    </rPh>
    <phoneticPr fontId="2"/>
  </si>
  <si>
    <t>カウント結果</t>
    <rPh sb="4" eb="6">
      <t>ケッカ</t>
    </rPh>
    <phoneticPr fontId="2"/>
  </si>
  <si>
    <t>①</t>
    <phoneticPr fontId="2"/>
  </si>
  <si>
    <t>③</t>
    <phoneticPr fontId="2"/>
  </si>
  <si>
    <t>④</t>
    <phoneticPr fontId="2"/>
  </si>
  <si>
    <t>⑤</t>
    <phoneticPr fontId="2"/>
  </si>
  <si>
    <t>⑥</t>
    <phoneticPr fontId="2"/>
  </si>
  <si>
    <t>⑧</t>
    <phoneticPr fontId="2"/>
  </si>
  <si>
    <t>結果の表示</t>
    <rPh sb="0" eb="2">
      <t>ケッカ</t>
    </rPh>
    <rPh sb="3" eb="5">
      <t>ヒョウジ</t>
    </rPh>
    <phoneticPr fontId="2"/>
  </si>
  <si>
    <t>派遣人数</t>
    <rPh sb="0" eb="2">
      <t>ハケン</t>
    </rPh>
    <rPh sb="2" eb="4">
      <t>ニンズウ</t>
    </rPh>
    <phoneticPr fontId="2"/>
  </si>
  <si>
    <t>相手国</t>
    <rPh sb="0" eb="3">
      <t>アイテコク</t>
    </rPh>
    <phoneticPr fontId="2"/>
  </si>
  <si>
    <t>第三国</t>
    <rPh sb="0" eb="1">
      <t>ダイ</t>
    </rPh>
    <rPh sb="1" eb="3">
      <t>サンコク</t>
    </rPh>
    <phoneticPr fontId="2"/>
  </si>
  <si>
    <t>受入人数</t>
    <rPh sb="0" eb="1">
      <t>ウ</t>
    </rPh>
    <rPh sb="1" eb="2">
      <t>イ</t>
    </rPh>
    <rPh sb="2" eb="4">
      <t>ニンズウ</t>
    </rPh>
    <phoneticPr fontId="2"/>
  </si>
  <si>
    <t>イ．論文発表</t>
    <rPh sb="2" eb="4">
      <t>ロンブン</t>
    </rPh>
    <rPh sb="4" eb="6">
      <t>ハッピョウ</t>
    </rPh>
    <phoneticPr fontId="2"/>
  </si>
  <si>
    <t>①相手国側研究者との共著論文</t>
    <rPh sb="1" eb="4">
      <t>アイテコク</t>
    </rPh>
    <rPh sb="4" eb="5">
      <t>ガワ</t>
    </rPh>
    <rPh sb="5" eb="8">
      <t>ケンキュウシャ</t>
    </rPh>
    <rPh sb="10" eb="12">
      <t>キョウチョ</t>
    </rPh>
    <rPh sb="12" eb="14">
      <t>ロンブン</t>
    </rPh>
    <phoneticPr fontId="2"/>
  </si>
  <si>
    <t>②　①以外の論文</t>
    <rPh sb="3" eb="5">
      <t>イガイ</t>
    </rPh>
    <rPh sb="6" eb="8">
      <t>ロンブン</t>
    </rPh>
    <phoneticPr fontId="2"/>
  </si>
  <si>
    <t>ロ．口頭発表</t>
    <rPh sb="2" eb="4">
      <t>コウトウ</t>
    </rPh>
    <rPh sb="4" eb="6">
      <t>ハッピョウ</t>
    </rPh>
    <phoneticPr fontId="2"/>
  </si>
  <si>
    <t>うち本経費から支出</t>
    <rPh sb="2" eb="3">
      <t>ホン</t>
    </rPh>
    <rPh sb="3" eb="5">
      <t>ケイヒ</t>
    </rPh>
    <rPh sb="7" eb="9">
      <t>シシュツ</t>
    </rPh>
    <phoneticPr fontId="2"/>
  </si>
  <si>
    <t>ハ．出版</t>
    <rPh sb="2" eb="4">
      <t>シュッパン</t>
    </rPh>
    <phoneticPr fontId="2"/>
  </si>
  <si>
    <t>ニ．ポスター発表</t>
    <rPh sb="6" eb="8">
      <t>ハッピョウ</t>
    </rPh>
    <phoneticPr fontId="2"/>
  </si>
  <si>
    <t>（うち滞在費等本会負担</t>
    <rPh sb="3" eb="6">
      <t>タイザイヒ</t>
    </rPh>
    <rPh sb="6" eb="7">
      <t>トウ</t>
    </rPh>
    <rPh sb="7" eb="8">
      <t>ホン</t>
    </rPh>
    <rPh sb="8" eb="9">
      <t>カイ</t>
    </rPh>
    <rPh sb="9" eb="11">
      <t>フタン</t>
    </rPh>
    <phoneticPr fontId="2"/>
  </si>
  <si>
    <t>人）</t>
    <rPh sb="0" eb="1">
      <t>ニン</t>
    </rPh>
    <phoneticPr fontId="2"/>
  </si>
  <si>
    <t>件</t>
    <rPh sb="0" eb="1">
      <t>ケン</t>
    </rPh>
    <phoneticPr fontId="2"/>
  </si>
  <si>
    <t>共同研究当該年度の派遣・受入人数</t>
    <rPh sb="0" eb="2">
      <t>キョウドウ</t>
    </rPh>
    <rPh sb="2" eb="4">
      <t>ケンキュウ</t>
    </rPh>
    <rPh sb="4" eb="6">
      <t>トウガイ</t>
    </rPh>
    <rPh sb="6" eb="8">
      <t>ネンド</t>
    </rPh>
    <rPh sb="9" eb="11">
      <t>ハケン</t>
    </rPh>
    <rPh sb="12" eb="14">
      <t>ウケイレ</t>
    </rPh>
    <rPh sb="14" eb="16">
      <t>ニンズウ</t>
    </rPh>
    <phoneticPr fontId="2"/>
  </si>
  <si>
    <t>出版</t>
    <rPh sb="0" eb="2">
      <t>シュッパン</t>
    </rPh>
    <phoneticPr fontId="2"/>
  </si>
  <si>
    <t>検索キーの生成</t>
    <rPh sb="0" eb="2">
      <t>ケンサク</t>
    </rPh>
    <rPh sb="5" eb="7">
      <t>セイセイ</t>
    </rPh>
    <phoneticPr fontId="2"/>
  </si>
  <si>
    <t>③～⑤</t>
    <phoneticPr fontId="2"/>
  </si>
  <si>
    <t>論文</t>
    <rPh sb="0" eb="2">
      <t>ロンブン</t>
    </rPh>
    <phoneticPr fontId="2"/>
  </si>
  <si>
    <t>学会ポスター</t>
    <rPh sb="0" eb="2">
      <t>ガッカイ</t>
    </rPh>
    <phoneticPr fontId="2"/>
  </si>
  <si>
    <t>学会口頭</t>
    <rPh sb="0" eb="2">
      <t>ガッカイ</t>
    </rPh>
    <rPh sb="2" eb="4">
      <t>コウトウ</t>
    </rPh>
    <phoneticPr fontId="2"/>
  </si>
  <si>
    <t>⑥～⑧</t>
    <phoneticPr fontId="2"/>
  </si>
  <si>
    <t>Access入力参考</t>
    <rPh sb="6" eb="8">
      <t>ニュウリョク</t>
    </rPh>
    <rPh sb="8" eb="10">
      <t>サンコウ</t>
    </rPh>
    <phoneticPr fontId="2"/>
  </si>
  <si>
    <t>派遣</t>
    <rPh sb="0" eb="2">
      <t>ハケン</t>
    </rPh>
    <phoneticPr fontId="2"/>
  </si>
  <si>
    <t>第三国</t>
    <rPh sb="0" eb="2">
      <t>ダイサン</t>
    </rPh>
    <rPh sb="2" eb="3">
      <t>コク</t>
    </rPh>
    <phoneticPr fontId="2"/>
  </si>
  <si>
    <t>受入</t>
    <rPh sb="0" eb="2">
      <t>ウケイレ</t>
    </rPh>
    <phoneticPr fontId="2"/>
  </si>
  <si>
    <t>シート「派遣・受入実績」「研究発表」共通</t>
    <rPh sb="4" eb="6">
      <t>ハケン</t>
    </rPh>
    <rPh sb="7" eb="9">
      <t>ウケイレ</t>
    </rPh>
    <rPh sb="9" eb="11">
      <t>ジッセキ</t>
    </rPh>
    <rPh sb="13" eb="15">
      <t>ケンキュウ</t>
    </rPh>
    <rPh sb="15" eb="17">
      <t>ハッピョウ</t>
    </rPh>
    <rPh sb="18" eb="20">
      <t>キョウツウ</t>
    </rPh>
    <phoneticPr fontId="2"/>
  </si>
  <si>
    <t>シート「派遣・受入実績」用</t>
    <rPh sb="4" eb="6">
      <t>ハケン</t>
    </rPh>
    <rPh sb="7" eb="9">
      <t>ウケイレ</t>
    </rPh>
    <rPh sb="9" eb="11">
      <t>ジッセキ</t>
    </rPh>
    <rPh sb="12" eb="13">
      <t>ヨウ</t>
    </rPh>
    <phoneticPr fontId="2"/>
  </si>
  <si>
    <t>派遣・受入種別</t>
    <rPh sb="0" eb="2">
      <t>ハケン</t>
    </rPh>
    <rPh sb="3" eb="5">
      <t>ウケイレ</t>
    </rPh>
    <rPh sb="5" eb="7">
      <t>シュベツ</t>
    </rPh>
    <phoneticPr fontId="2"/>
  </si>
  <si>
    <t>派遣＿相手国</t>
    <rPh sb="0" eb="2">
      <t>ハケン</t>
    </rPh>
    <phoneticPr fontId="2"/>
  </si>
  <si>
    <t>派遣＿第三国</t>
    <rPh sb="0" eb="2">
      <t>ハケン</t>
    </rPh>
    <rPh sb="3" eb="5">
      <t>ダイサン</t>
    </rPh>
    <rPh sb="5" eb="6">
      <t>コク</t>
    </rPh>
    <phoneticPr fontId="2"/>
  </si>
  <si>
    <t>年度</t>
    <rPh sb="0" eb="2">
      <t>ネンド</t>
    </rPh>
    <phoneticPr fontId="2"/>
  </si>
  <si>
    <t>年度開始日</t>
    <rPh sb="0" eb="2">
      <t>ネンド</t>
    </rPh>
    <rPh sb="2" eb="4">
      <t>カイシ</t>
    </rPh>
    <rPh sb="4" eb="5">
      <t>ヒ</t>
    </rPh>
    <phoneticPr fontId="2"/>
  </si>
  <si>
    <t>日本側参加者リスト</t>
    <rPh sb="0" eb="3">
      <t>ニホンガワ</t>
    </rPh>
    <rPh sb="3" eb="6">
      <t>サンカシャ</t>
    </rPh>
    <phoneticPr fontId="2"/>
  </si>
  <si>
    <t>相手国側参加者リスト</t>
    <rPh sb="0" eb="3">
      <t>アイテコク</t>
    </rPh>
    <rPh sb="3" eb="4">
      <t>ガワ</t>
    </rPh>
    <rPh sb="4" eb="7">
      <t>サンカシャ</t>
    </rPh>
    <phoneticPr fontId="2"/>
  </si>
  <si>
    <t>シート「共同研究研究発表」で報告年度/種別/経費支出有無でカウントする</t>
    <rPh sb="14" eb="16">
      <t>ホウコク</t>
    </rPh>
    <rPh sb="16" eb="18">
      <t>ネンド</t>
    </rPh>
    <rPh sb="19" eb="21">
      <t>シュベツ</t>
    </rPh>
    <rPh sb="22" eb="24">
      <t>ケイヒ</t>
    </rPh>
    <rPh sb="24" eb="26">
      <t>シシュツ</t>
    </rPh>
    <rPh sb="26" eb="28">
      <t>ウム</t>
    </rPh>
    <phoneticPr fontId="2"/>
  </si>
  <si>
    <t>シート「共同研究研究発表」の"年度"、”種別”、"経費支出"で入力された値</t>
    <rPh sb="15" eb="17">
      <t>ネンド</t>
    </rPh>
    <rPh sb="20" eb="22">
      <t>シュベツ</t>
    </rPh>
    <rPh sb="25" eb="27">
      <t>ケイヒ</t>
    </rPh>
    <rPh sb="27" eb="29">
      <t>シシュツ</t>
    </rPh>
    <rPh sb="31" eb="33">
      <t>ニュウリョク</t>
    </rPh>
    <rPh sb="36" eb="37">
      <t>アタイ</t>
    </rPh>
    <phoneticPr fontId="2"/>
  </si>
  <si>
    <r>
      <t xml:space="preserve">発表地
（国名）
</t>
    </r>
    <r>
      <rPr>
        <sz val="10"/>
        <color theme="1"/>
        <rFont val="MS UI Gothic"/>
        <family val="3"/>
        <charset val="128"/>
      </rPr>
      <t>学会発表,国外のみ</t>
    </r>
    <rPh sb="0" eb="2">
      <t>ハッピョウ</t>
    </rPh>
    <rPh sb="2" eb="3">
      <t>チ</t>
    </rPh>
    <rPh sb="5" eb="6">
      <t>クニ</t>
    </rPh>
    <rPh sb="6" eb="7">
      <t>メイ</t>
    </rPh>
    <rPh sb="9" eb="11">
      <t>ガッカイ</t>
    </rPh>
    <rPh sb="11" eb="13">
      <t>ハッピョウ</t>
    </rPh>
    <rPh sb="14" eb="16">
      <t>コクガイ</t>
    </rPh>
    <phoneticPr fontId="2"/>
  </si>
  <si>
    <t>種別</t>
    <rPh sb="0" eb="2">
      <t>シュベツ</t>
    </rPh>
    <phoneticPr fontId="2"/>
  </si>
  <si>
    <t>氏名【英】</t>
    <rPh sb="0" eb="2">
      <t>シメイ</t>
    </rPh>
    <rPh sb="3" eb="4">
      <t>エイ</t>
    </rPh>
    <phoneticPr fontId="2"/>
  </si>
  <si>
    <r>
      <t xml:space="preserve">種別
</t>
    </r>
    <r>
      <rPr>
        <sz val="9"/>
        <rFont val="MS UI Gothic"/>
        <family val="3"/>
        <charset val="128"/>
      </rPr>
      <t>（「派遣_相手国」「派遣_第三国」「受入」から選択）</t>
    </r>
    <rPh sb="0" eb="2">
      <t>シュベツ</t>
    </rPh>
    <rPh sb="5" eb="7">
      <t>ハケン</t>
    </rPh>
    <rPh sb="8" eb="11">
      <t>アイテコク</t>
    </rPh>
    <rPh sb="13" eb="15">
      <t>ハケン</t>
    </rPh>
    <rPh sb="16" eb="19">
      <t>ダイサンゴク</t>
    </rPh>
    <rPh sb="21" eb="23">
      <t>ウケイレ</t>
    </rPh>
    <rPh sb="26" eb="28">
      <t>センタク</t>
    </rPh>
    <phoneticPr fontId="2"/>
  </si>
  <si>
    <t>所属機関・部局名</t>
    <rPh sb="0" eb="2">
      <t>ショゾク</t>
    </rPh>
    <rPh sb="2" eb="4">
      <t>キカン</t>
    </rPh>
    <rPh sb="5" eb="8">
      <t>ブキョクメイ</t>
    </rPh>
    <phoneticPr fontId="2"/>
  </si>
  <si>
    <t>自</t>
    <rPh sb="0" eb="1">
      <t>ジ</t>
    </rPh>
    <phoneticPr fontId="2"/>
  </si>
  <si>
    <t>至</t>
    <rPh sb="0" eb="1">
      <t>イタ</t>
    </rPh>
    <phoneticPr fontId="2"/>
  </si>
  <si>
    <t>削除</t>
    <rPh sb="0" eb="2">
      <t>サクジョ</t>
    </rPh>
    <phoneticPr fontId="2"/>
  </si>
  <si>
    <t>参加期間（yyyy/mm/dd）</t>
    <rPh sb="0" eb="2">
      <t>サンカ</t>
    </rPh>
    <rPh sb="2" eb="4">
      <t>キカン</t>
    </rPh>
    <phoneticPr fontId="2"/>
  </si>
  <si>
    <t>No</t>
    <phoneticPr fontId="2"/>
  </si>
  <si>
    <r>
      <t xml:space="preserve">参加人数
</t>
    </r>
    <r>
      <rPr>
        <sz val="9"/>
        <rFont val="MS UI Gothic"/>
        <family val="3"/>
        <charset val="128"/>
      </rPr>
      <t>（自動計算、実施計画書・報告書に転記）</t>
    </r>
    <rPh sb="0" eb="2">
      <t>サンカ</t>
    </rPh>
    <rPh sb="2" eb="4">
      <t>ニンズウ</t>
    </rPh>
    <phoneticPr fontId="2"/>
  </si>
  <si>
    <t>連番</t>
    <rPh sb="0" eb="2">
      <t>レンバン</t>
    </rPh>
    <phoneticPr fontId="2"/>
  </si>
  <si>
    <t>備考</t>
    <phoneticPr fontId="2"/>
  </si>
  <si>
    <t>備考</t>
    <phoneticPr fontId="2"/>
  </si>
  <si>
    <t>訪問国
（第三国のみ）</t>
    <rPh sb="0" eb="3">
      <t>ホウモンコク</t>
    </rPh>
    <phoneticPr fontId="2"/>
  </si>
  <si>
    <r>
      <t>旅行/滞在期間</t>
    </r>
    <r>
      <rPr>
        <sz val="9"/>
        <color theme="1"/>
        <rFont val="MS UI Gothic"/>
        <family val="3"/>
        <charset val="128"/>
      </rPr>
      <t>(yyyy/mm/dd)</t>
    </r>
    <rPh sb="0" eb="2">
      <t>リョコウ</t>
    </rPh>
    <rPh sb="3" eb="5">
      <t>タイザイ</t>
    </rPh>
    <rPh sb="5" eb="7">
      <t>キカン</t>
    </rPh>
    <phoneticPr fontId="2"/>
  </si>
  <si>
    <t>セミナー開催地：</t>
    <rPh sb="4" eb="6">
      <t>カイサイ</t>
    </rPh>
    <rPh sb="6" eb="7">
      <t>チ</t>
    </rPh>
    <phoneticPr fontId="2"/>
  </si>
  <si>
    <t>e-Rad
研究者番号</t>
    <rPh sb="6" eb="11">
      <t>ケンキュウシャバンゴウ</t>
    </rPh>
    <phoneticPr fontId="2"/>
  </si>
  <si>
    <t>渡航日数</t>
    <rPh sb="0" eb="2">
      <t>トコウ</t>
    </rPh>
    <rPh sb="2" eb="4">
      <t>ニッスウ</t>
    </rPh>
    <phoneticPr fontId="2"/>
  </si>
  <si>
    <r>
      <t>発表詳細 【</t>
    </r>
    <r>
      <rPr>
        <sz val="11"/>
        <color rgb="FFFF0000"/>
        <rFont val="MS UI Gothic"/>
        <family val="3"/>
        <charset val="128"/>
      </rPr>
      <t>一行に一つの発表</t>
    </r>
    <r>
      <rPr>
        <sz val="11"/>
        <rFont val="MS UI Gothic"/>
        <family val="3"/>
        <charset val="128"/>
      </rPr>
      <t>を、下記に指定する順で記載】</t>
    </r>
    <rPh sb="0" eb="2">
      <t>ハッピョウ</t>
    </rPh>
    <rPh sb="2" eb="4">
      <t>ショウサイ</t>
    </rPh>
    <phoneticPr fontId="2"/>
  </si>
  <si>
    <t>図書</t>
    <rPh sb="0" eb="2">
      <t>トショ</t>
    </rPh>
    <phoneticPr fontId="2"/>
  </si>
  <si>
    <t>学会発表</t>
    <rPh sb="0" eb="2">
      <t>ガッカイ</t>
    </rPh>
    <rPh sb="2" eb="4">
      <t>ハッピョウ</t>
    </rPh>
    <phoneticPr fontId="2"/>
  </si>
  <si>
    <t>とのセミナー</t>
    <phoneticPr fontId="2"/>
  </si>
  <si>
    <t>との共同研究</t>
    <rPh sb="2" eb="4">
      <t>キョウドウ</t>
    </rPh>
    <rPh sb="4" eb="6">
      <t>ケンキュウ</t>
    </rPh>
    <phoneticPr fontId="2"/>
  </si>
  <si>
    <t>研究倫理
教育</t>
    <rPh sb="0" eb="2">
      <t>ケンキュウ</t>
    </rPh>
    <rPh sb="2" eb="4">
      <t>リンリ</t>
    </rPh>
    <rPh sb="5" eb="7">
      <t>キョウイク</t>
    </rPh>
    <phoneticPr fontId="2"/>
  </si>
  <si>
    <t>氏名【英文】</t>
    <rPh sb="0" eb="2">
      <t>シメイ</t>
    </rPh>
    <rPh sb="3" eb="4">
      <t>エイ</t>
    </rPh>
    <rPh sb="4" eb="5">
      <t>ブン</t>
    </rPh>
    <phoneticPr fontId="2"/>
  </si>
  <si>
    <t>職名【英文】</t>
    <rPh sb="0" eb="2">
      <t>ショクメイ</t>
    </rPh>
    <rPh sb="4" eb="5">
      <t>ブン</t>
    </rPh>
    <phoneticPr fontId="2"/>
  </si>
  <si>
    <t>入力チェック</t>
    <rPh sb="0" eb="2">
      <t>ニュウリョク</t>
    </rPh>
    <phoneticPr fontId="2"/>
  </si>
  <si>
    <t>MSG</t>
    <phoneticPr fontId="2"/>
  </si>
  <si>
    <t>[訪問国]</t>
    <rPh sb="1" eb="4">
      <t>ホウモンコク</t>
    </rPh>
    <phoneticPr fontId="2"/>
  </si>
  <si>
    <t>シート「研究発表」用</t>
    <rPh sb="9" eb="10">
      <t>ヨウ</t>
    </rPh>
    <phoneticPr fontId="2"/>
  </si>
  <si>
    <t>延べ人数（自動計算、報告書に転記）</t>
    <phoneticPr fontId="2"/>
  </si>
  <si>
    <t>経費負担</t>
    <rPh sb="0" eb="2">
      <t>ケイヒ</t>
    </rPh>
    <rPh sb="2" eb="4">
      <t>フタン</t>
    </rPh>
    <phoneticPr fontId="2"/>
  </si>
  <si>
    <t>↓ここは予備欄</t>
    <rPh sb="4" eb="6">
      <t>ヨビ</t>
    </rPh>
    <rPh sb="6" eb="7">
      <t>ラン</t>
    </rPh>
    <phoneticPr fontId="2"/>
  </si>
  <si>
    <t>派遣・受入人数</t>
    <rPh sb="0" eb="2">
      <t>ハケン</t>
    </rPh>
    <rPh sb="3" eb="5">
      <t>ウケイレ</t>
    </rPh>
    <rPh sb="5" eb="7">
      <t>ニンズウ</t>
    </rPh>
    <phoneticPr fontId="2"/>
  </si>
  <si>
    <t>受入（負担あり）</t>
    <rPh sb="0" eb="2">
      <t>ウケイレ</t>
    </rPh>
    <rPh sb="3" eb="5">
      <t>フタン</t>
    </rPh>
    <phoneticPr fontId="2"/>
  </si>
  <si>
    <t>派遣(相手国)</t>
    <rPh sb="0" eb="2">
      <t>ハケン</t>
    </rPh>
    <rPh sb="3" eb="5">
      <t>アイテ</t>
    </rPh>
    <rPh sb="5" eb="6">
      <t>コク</t>
    </rPh>
    <phoneticPr fontId="2"/>
  </si>
  <si>
    <t>人数</t>
    <rPh sb="0" eb="2">
      <t>ニンズウ</t>
    </rPh>
    <phoneticPr fontId="2"/>
  </si>
  <si>
    <t>日数</t>
    <rPh sb="0" eb="2">
      <t>ニッスウ</t>
    </rPh>
    <phoneticPr fontId="2"/>
  </si>
  <si>
    <t>のべ人数</t>
    <rPh sb="2" eb="4">
      <t>ニンズウ</t>
    </rPh>
    <phoneticPr fontId="2"/>
  </si>
  <si>
    <t>派遣</t>
    <rPh sb="0" eb="2">
      <t>ハケン</t>
    </rPh>
    <phoneticPr fontId="2"/>
  </si>
  <si>
    <t>受入</t>
    <rPh sb="0" eb="2">
      <t>ウケイレ</t>
    </rPh>
    <phoneticPr fontId="2"/>
  </si>
  <si>
    <t>第三国渡航先</t>
    <rPh sb="0" eb="2">
      <t>ダイサン</t>
    </rPh>
    <rPh sb="2" eb="3">
      <t>コク</t>
    </rPh>
    <rPh sb="3" eb="6">
      <t>トコウサキ</t>
    </rPh>
    <phoneticPr fontId="2"/>
  </si>
  <si>
    <t>渡航先</t>
    <rPh sb="0" eb="3">
      <t>トコウサキ</t>
    </rPh>
    <phoneticPr fontId="2"/>
  </si>
  <si>
    <t>人数</t>
    <phoneticPr fontId="2"/>
  </si>
  <si>
    <t>本共同研究での役割・必要性（追加参加者が資格dのみ）</t>
    <rPh sb="0" eb="1">
      <t>ホン</t>
    </rPh>
    <rPh sb="1" eb="3">
      <t>キョウドウ</t>
    </rPh>
    <rPh sb="3" eb="5">
      <t>ケンキュウ</t>
    </rPh>
    <rPh sb="7" eb="9">
      <t>ヤクワリ</t>
    </rPh>
    <rPh sb="10" eb="13">
      <t>ヒツヨウセイ</t>
    </rPh>
    <rPh sb="14" eb="16">
      <t>ツイカ</t>
    </rPh>
    <rPh sb="16" eb="19">
      <t>サンカシャ</t>
    </rPh>
    <rPh sb="20" eb="22">
      <t>シカク</t>
    </rPh>
    <phoneticPr fontId="2"/>
  </si>
  <si>
    <t>所属機関【英文】</t>
    <rPh sb="0" eb="2">
      <t>ショゾク</t>
    </rPh>
    <rPh sb="2" eb="4">
      <t>キカン</t>
    </rPh>
    <rPh sb="6" eb="7">
      <t>ブン</t>
    </rPh>
    <phoneticPr fontId="2"/>
  </si>
  <si>
    <t>渡航者/来日者</t>
    <rPh sb="0" eb="3">
      <t>トコウシャ</t>
    </rPh>
    <rPh sb="4" eb="6">
      <t>ライニチ</t>
    </rPh>
    <rPh sb="6" eb="7">
      <t>シャ</t>
    </rPh>
    <phoneticPr fontId="2"/>
  </si>
  <si>
    <r>
      <rPr>
        <sz val="9"/>
        <color theme="1"/>
        <rFont val="MS UI Gothic"/>
        <family val="3"/>
        <charset val="128"/>
      </rPr>
      <t>本委託費による経費負</t>
    </r>
    <r>
      <rPr>
        <sz val="9"/>
        <rFont val="MS UI Gothic"/>
        <family val="3"/>
        <charset val="128"/>
      </rPr>
      <t>担</t>
    </r>
    <rPh sb="0" eb="1">
      <t>ホン</t>
    </rPh>
    <rPh sb="1" eb="4">
      <t>イタクヒ</t>
    </rPh>
    <rPh sb="7" eb="9">
      <t>ケイヒ</t>
    </rPh>
    <rPh sb="9" eb="11">
      <t>フタン</t>
    </rPh>
    <phoneticPr fontId="2"/>
  </si>
  <si>
    <t>二国間交流事業　セミナー　（１）日本側参加者等リスト</t>
    <rPh sb="22" eb="23">
      <t>トウ</t>
    </rPh>
    <phoneticPr fontId="2"/>
  </si>
  <si>
    <t>二国間交流事業　共同研究　（２）相手国側参加者等リスト</t>
    <rPh sb="0" eb="1">
      <t>ニ</t>
    </rPh>
    <rPh sb="1" eb="3">
      <t>コクカン</t>
    </rPh>
    <rPh sb="3" eb="5">
      <t>コウリュウ</t>
    </rPh>
    <rPh sb="5" eb="7">
      <t>ジギョウ</t>
    </rPh>
    <rPh sb="8" eb="10">
      <t>キョウドウ</t>
    </rPh>
    <rPh sb="10" eb="12">
      <t>ケンキュウ</t>
    </rPh>
    <rPh sb="16" eb="19">
      <t>アイテコク</t>
    </rPh>
    <rPh sb="19" eb="20">
      <t>ガワ</t>
    </rPh>
    <rPh sb="20" eb="23">
      <t>サンカシャ</t>
    </rPh>
    <rPh sb="23" eb="24">
      <t>トウ</t>
    </rPh>
    <phoneticPr fontId="2"/>
  </si>
  <si>
    <t>二国間交流事業　共同研究　（１）日本側参加者等リスト</t>
    <rPh sb="0" eb="1">
      <t>ニ</t>
    </rPh>
    <rPh sb="1" eb="3">
      <t>コクカン</t>
    </rPh>
    <rPh sb="3" eb="5">
      <t>コウリュウ</t>
    </rPh>
    <rPh sb="5" eb="7">
      <t>ジギョウ</t>
    </rPh>
    <rPh sb="8" eb="10">
      <t>キョウドウ</t>
    </rPh>
    <rPh sb="10" eb="12">
      <t>ケンキュウ</t>
    </rPh>
    <rPh sb="16" eb="19">
      <t>ニホンガワ</t>
    </rPh>
    <rPh sb="19" eb="22">
      <t>サンカシャ</t>
    </rPh>
    <rPh sb="22" eb="23">
      <t>トウ</t>
    </rPh>
    <phoneticPr fontId="2"/>
  </si>
  <si>
    <t>↓【相手国開催のみ】</t>
    <rPh sb="2" eb="5">
      <t>アイテコク</t>
    </rPh>
    <rPh sb="5" eb="7">
      <t>カイサイ</t>
    </rPh>
    <phoneticPr fontId="2"/>
  </si>
  <si>
    <t>本委託費による経費負担</t>
    <rPh sb="0" eb="1">
      <t>ホン</t>
    </rPh>
    <rPh sb="1" eb="3">
      <t>イタク</t>
    </rPh>
    <rPh sb="3" eb="4">
      <t>ヒ</t>
    </rPh>
    <rPh sb="7" eb="9">
      <t>ケイヒ</t>
    </rPh>
    <rPh sb="9" eb="11">
      <t>フタン</t>
    </rPh>
    <phoneticPr fontId="2"/>
  </si>
  <si>
    <t>↓【日本開催のみ】</t>
    <rPh sb="2" eb="6">
      <t>ニホンカイサイ</t>
    </rPh>
    <phoneticPr fontId="2"/>
  </si>
  <si>
    <t>二国間交流事業　セミナー　（２）相手国側参加者等リスト</t>
    <rPh sb="0" eb="1">
      <t>ニ</t>
    </rPh>
    <rPh sb="1" eb="3">
      <t>コクカン</t>
    </rPh>
    <rPh sb="3" eb="5">
      <t>コウリュウ</t>
    </rPh>
    <rPh sb="5" eb="7">
      <t>ジギョウ</t>
    </rPh>
    <rPh sb="16" eb="19">
      <t>アイテコク</t>
    </rPh>
    <rPh sb="19" eb="20">
      <t>ガワ</t>
    </rPh>
    <rPh sb="20" eb="23">
      <t>サンカシャ</t>
    </rPh>
    <rPh sb="23" eb="24">
      <t>トウ</t>
    </rPh>
    <phoneticPr fontId="2"/>
  </si>
  <si>
    <t>経費支出有無</t>
    <rPh sb="0" eb="2">
      <t>ケイヒ</t>
    </rPh>
    <rPh sb="2" eb="4">
      <t>シシュツ</t>
    </rPh>
    <rPh sb="4" eb="6">
      <t>ウム</t>
    </rPh>
    <phoneticPr fontId="2"/>
  </si>
  <si>
    <t>（PIのみ下段に英文入力要）</t>
    <rPh sb="5" eb="7">
      <t>ゲダン</t>
    </rPh>
    <rPh sb="8" eb="10">
      <t>エイブン</t>
    </rPh>
    <rPh sb="10" eb="12">
      <t>ニュウリョク</t>
    </rPh>
    <rPh sb="12" eb="13">
      <t>ヨウ</t>
    </rPh>
    <phoneticPr fontId="2"/>
  </si>
  <si>
    <t>MSG</t>
    <phoneticPr fontId="2"/>
  </si>
  <si>
    <t>c</t>
    <phoneticPr fontId="2"/>
  </si>
  <si>
    <t>d</t>
    <phoneticPr fontId="2"/>
  </si>
  <si>
    <t>f</t>
    <phoneticPr fontId="2"/>
  </si>
  <si>
    <t>i</t>
    <phoneticPr fontId="2"/>
  </si>
  <si>
    <t>p</t>
    <phoneticPr fontId="2"/>
  </si>
  <si>
    <t>q</t>
    <phoneticPr fontId="2"/>
  </si>
  <si>
    <t>t</t>
    <phoneticPr fontId="2"/>
  </si>
  <si>
    <t>w</t>
    <phoneticPr fontId="2"/>
  </si>
  <si>
    <t>aj</t>
    <phoneticPr fontId="2"/>
  </si>
  <si>
    <t>論文発表</t>
  </si>
  <si>
    <t>入力チェック</t>
    <rPh sb="0" eb="2">
      <t>ニュウリョク</t>
    </rPh>
    <phoneticPr fontId="2"/>
  </si>
  <si>
    <t>学会＿口頭発表（国外）、学会＿ポスター発表（国外）のみ</t>
    <phoneticPr fontId="2"/>
  </si>
  <si>
    <t>入力有無チェック</t>
    <rPh sb="0" eb="2">
      <t>ニュウリョク</t>
    </rPh>
    <rPh sb="2" eb="4">
      <t>ウム</t>
    </rPh>
    <phoneticPr fontId="2"/>
  </si>
  <si>
    <t>[「経費支出有無」は支出があった場合入力してください。]</t>
    <rPh sb="2" eb="4">
      <t>ケイヒ</t>
    </rPh>
    <rPh sb="4" eb="6">
      <t>シシュツ</t>
    </rPh>
    <rPh sb="6" eb="8">
      <t>ウム</t>
    </rPh>
    <rPh sb="10" eb="12">
      <t>シシュツ</t>
    </rPh>
    <rPh sb="16" eb="18">
      <t>バアイ</t>
    </rPh>
    <rPh sb="18" eb="20">
      <t>ニュウリョク</t>
    </rPh>
    <phoneticPr fontId="2"/>
  </si>
  <si>
    <t>入力チェックなし</t>
    <rPh sb="0" eb="2">
      <t>ニュウリョク</t>
    </rPh>
    <phoneticPr fontId="2"/>
  </si>
  <si>
    <t>チェック結果</t>
    <rPh sb="4" eb="6">
      <t>ケッカ</t>
    </rPh>
    <phoneticPr fontId="2"/>
  </si>
  <si>
    <t>入力チェック</t>
    <rPh sb="0" eb="2">
      <t>ニュウリョク</t>
    </rPh>
    <phoneticPr fontId="2"/>
  </si>
  <si>
    <t xml:space="preserve">[氏名] </t>
    <rPh sb="1" eb="3">
      <t>シメイ</t>
    </rPh>
    <phoneticPr fontId="2"/>
  </si>
  <si>
    <t xml:space="preserve">[所属機関・部局名] </t>
    <rPh sb="1" eb="3">
      <t>ショゾク</t>
    </rPh>
    <rPh sb="3" eb="5">
      <t>キカン</t>
    </rPh>
    <rPh sb="6" eb="9">
      <t>ブキョクメイ</t>
    </rPh>
    <phoneticPr fontId="2"/>
  </si>
  <si>
    <t xml:space="preserve">[職名] </t>
    <rPh sb="1" eb="3">
      <t>ショクメイ</t>
    </rPh>
    <phoneticPr fontId="2"/>
  </si>
  <si>
    <t>入力チェックなし</t>
    <rPh sb="0" eb="2">
      <t>ニュウリョク</t>
    </rPh>
    <phoneticPr fontId="2"/>
  </si>
  <si>
    <t>備考</t>
    <rPh sb="0" eb="2">
      <t>ビコウ</t>
    </rPh>
    <phoneticPr fontId="2"/>
  </si>
  <si>
    <t>本共同研究での役割・必要性（追加参加者が資格dのみ）</t>
    <phoneticPr fontId="2"/>
  </si>
  <si>
    <t>[研究倫理教育]</t>
    <rPh sb="1" eb="3">
      <t>ケンキュウ</t>
    </rPh>
    <rPh sb="3" eb="5">
      <t>リンリ</t>
    </rPh>
    <rPh sb="5" eb="7">
      <t>キョウイク</t>
    </rPh>
    <phoneticPr fontId="2"/>
  </si>
  <si>
    <t xml:space="preserve">[所属] </t>
    <rPh sb="1" eb="3">
      <t>ショゾク</t>
    </rPh>
    <phoneticPr fontId="2"/>
  </si>
  <si>
    <t>[職名]</t>
    <phoneticPr fontId="2"/>
  </si>
  <si>
    <t xml:space="preserve">[種別] </t>
    <rPh sb="1" eb="3">
      <t>シュベツ</t>
    </rPh>
    <phoneticPr fontId="2"/>
  </si>
  <si>
    <t xml:space="preserve">[報告年度] </t>
    <rPh sb="1" eb="3">
      <t>ホウコク</t>
    </rPh>
    <rPh sb="3" eb="5">
      <t>ネンド</t>
    </rPh>
    <phoneticPr fontId="2"/>
  </si>
  <si>
    <t xml:space="preserve">[渡航者/来日者] </t>
    <rPh sb="1" eb="4">
      <t>トコウシャ</t>
    </rPh>
    <rPh sb="5" eb="8">
      <t>ライニチシャ</t>
    </rPh>
    <phoneticPr fontId="2"/>
  </si>
  <si>
    <t xml:space="preserve">[経費負担有無] </t>
    <rPh sb="1" eb="3">
      <t>ケイヒ</t>
    </rPh>
    <rPh sb="3" eb="5">
      <t>フタン</t>
    </rPh>
    <rPh sb="5" eb="7">
      <t>ウム</t>
    </rPh>
    <phoneticPr fontId="2"/>
  </si>
  <si>
    <t xml:space="preserve">[旅行/滞在期間(自)] </t>
    <rPh sb="1" eb="3">
      <t>リョコウ</t>
    </rPh>
    <rPh sb="4" eb="6">
      <t>タイザイ</t>
    </rPh>
    <rPh sb="6" eb="8">
      <t>キカン</t>
    </rPh>
    <rPh sb="9" eb="10">
      <t>ジ</t>
    </rPh>
    <phoneticPr fontId="2"/>
  </si>
  <si>
    <t xml:space="preserve">[旅行/滞在期間(至)] </t>
    <rPh sb="1" eb="3">
      <t>リョコウ</t>
    </rPh>
    <rPh sb="4" eb="6">
      <t>タイザイ</t>
    </rPh>
    <rPh sb="6" eb="8">
      <t>キカン</t>
    </rPh>
    <rPh sb="9" eb="10">
      <t>イタル</t>
    </rPh>
    <phoneticPr fontId="2"/>
  </si>
  <si>
    <t xml:space="preserve">[主たる訪問先] </t>
    <rPh sb="1" eb="2">
      <t>シュ</t>
    </rPh>
    <phoneticPr fontId="2"/>
  </si>
  <si>
    <t>相手国側カウント</t>
    <rPh sb="0" eb="3">
      <t>アイテコク</t>
    </rPh>
    <rPh sb="3" eb="4">
      <t>ガワ</t>
    </rPh>
    <phoneticPr fontId="2"/>
  </si>
  <si>
    <t>判定</t>
    <rPh sb="0" eb="2">
      <t>ハンテイ</t>
    </rPh>
    <phoneticPr fontId="2"/>
  </si>
  <si>
    <t>日本側カウント</t>
    <rPh sb="0" eb="2">
      <t>ニホン</t>
    </rPh>
    <rPh sb="2" eb="3">
      <t>カワ</t>
    </rPh>
    <phoneticPr fontId="2"/>
  </si>
  <si>
    <t>エラー項目</t>
    <rPh sb="3" eb="5">
      <t>コウモク</t>
    </rPh>
    <phoneticPr fontId="2"/>
  </si>
  <si>
    <t xml:space="preserve">[JSPSへの報告年度] </t>
    <rPh sb="7" eb="9">
      <t>ホウコク</t>
    </rPh>
    <rPh sb="9" eb="11">
      <t>ネンド</t>
    </rPh>
    <phoneticPr fontId="2"/>
  </si>
  <si>
    <t xml:space="preserve">[発表詳細] </t>
    <rPh sb="1" eb="3">
      <t>ハッピョウ</t>
    </rPh>
    <rPh sb="3" eb="5">
      <t>ショウサイ</t>
    </rPh>
    <phoneticPr fontId="2"/>
  </si>
  <si>
    <t xml:space="preserve">[発表地] </t>
    <rPh sb="1" eb="3">
      <t>ハッピョウ</t>
    </rPh>
    <rPh sb="3" eb="4">
      <t>チ</t>
    </rPh>
    <phoneticPr fontId="2"/>
  </si>
  <si>
    <t xml:space="preserve">[e-Rad研究者番号] (8桁) </t>
    <rPh sb="6" eb="11">
      <t>ケンキュウシャバンゴウ</t>
    </rPh>
    <rPh sb="15" eb="16">
      <t>ケタ</t>
    </rPh>
    <phoneticPr fontId="2"/>
  </si>
  <si>
    <t xml:space="preserve">[参加期間(開始日)] </t>
    <rPh sb="1" eb="3">
      <t>サンカ</t>
    </rPh>
    <rPh sb="6" eb="9">
      <t>カイシビ</t>
    </rPh>
    <phoneticPr fontId="2"/>
  </si>
  <si>
    <t xml:space="preserve">[参加期間]  </t>
    <rPh sb="1" eb="3">
      <t>サンカ</t>
    </rPh>
    <rPh sb="3" eb="5">
      <t>キカン</t>
    </rPh>
    <phoneticPr fontId="2"/>
  </si>
  <si>
    <t>■入力してください：</t>
    <rPh sb="1" eb="3">
      <t>ニュウリョク</t>
    </rPh>
    <phoneticPr fontId="2"/>
  </si>
  <si>
    <t>データの入力規制機能で入力値を制限</t>
    <rPh sb="4" eb="6">
      <t>ニュウリョク</t>
    </rPh>
    <rPh sb="6" eb="8">
      <t>キセイ</t>
    </rPh>
    <rPh sb="8" eb="10">
      <t>キノウ</t>
    </rPh>
    <rPh sb="11" eb="14">
      <t>ニュウリョクチ</t>
    </rPh>
    <rPh sb="15" eb="17">
      <t>セイゲン</t>
    </rPh>
    <phoneticPr fontId="2"/>
  </si>
  <si>
    <t>実施期間開始日（月始めに変換）</t>
    <rPh sb="0" eb="2">
      <t>ジッシ</t>
    </rPh>
    <rPh sb="2" eb="4">
      <t>キカン</t>
    </rPh>
    <rPh sb="4" eb="7">
      <t>カイシビ</t>
    </rPh>
    <rPh sb="8" eb="9">
      <t>ツキ</t>
    </rPh>
    <rPh sb="9" eb="10">
      <t>ハジ</t>
    </rPh>
    <rPh sb="12" eb="14">
      <t>ヘンカン</t>
    </rPh>
    <phoneticPr fontId="2"/>
  </si>
  <si>
    <t xml:space="preserve">[参加期間] </t>
    <rPh sb="1" eb="3">
      <t>サンカ</t>
    </rPh>
    <rPh sb="3" eb="5">
      <t>キカン</t>
    </rPh>
    <phoneticPr fontId="2"/>
  </si>
  <si>
    <t>■ご確認ください</t>
    <rPh sb="2" eb="4">
      <t>カクニン</t>
    </rPh>
    <phoneticPr fontId="2"/>
  </si>
  <si>
    <t>■入力してください</t>
    <rPh sb="1" eb="3">
      <t>ニュウリョク</t>
    </rPh>
    <phoneticPr fontId="2"/>
  </si>
  <si>
    <t>　</t>
  </si>
  <si>
    <t>費用負担可否</t>
    <rPh sb="0" eb="2">
      <t>ヒヨウ</t>
    </rPh>
    <rPh sb="2" eb="4">
      <t>フタン</t>
    </rPh>
    <rPh sb="4" eb="6">
      <t>カヒ</t>
    </rPh>
    <phoneticPr fontId="2"/>
  </si>
  <si>
    <t>入力チェック</t>
    <rPh sb="0" eb="2">
      <t>ニュウリョク</t>
    </rPh>
    <phoneticPr fontId="2"/>
  </si>
  <si>
    <t>■ご確認ください：</t>
    <rPh sb="2" eb="4">
      <t>カクニン</t>
    </rPh>
    <phoneticPr fontId="2"/>
  </si>
  <si>
    <t>入力あり&amp;参加中</t>
    <rPh sb="0" eb="2">
      <t>ニュウリョク</t>
    </rPh>
    <rPh sb="5" eb="8">
      <t>サンカチュウ</t>
    </rPh>
    <phoneticPr fontId="2"/>
  </si>
  <si>
    <t>入力あり&amp;削除</t>
    <rPh sb="0" eb="2">
      <t>ニュウリョク</t>
    </rPh>
    <rPh sb="5" eb="7">
      <t>サクジョ</t>
    </rPh>
    <phoneticPr fontId="2"/>
  </si>
  <si>
    <t>開始＜終了</t>
    <rPh sb="0" eb="2">
      <t>カイシ</t>
    </rPh>
    <rPh sb="3" eb="5">
      <t>シュウリョウ</t>
    </rPh>
    <phoneticPr fontId="2"/>
  </si>
  <si>
    <t>チェック項目</t>
    <rPh sb="4" eb="6">
      <t>コウモク</t>
    </rPh>
    <phoneticPr fontId="2"/>
  </si>
  <si>
    <t>e-Rad研究者番号</t>
    <rPh sb="5" eb="10">
      <t>ケンキュウシャバンゴウ</t>
    </rPh>
    <phoneticPr fontId="2"/>
  </si>
  <si>
    <t>研究倫理教育</t>
    <rPh sb="0" eb="2">
      <t>ケンキュウ</t>
    </rPh>
    <rPh sb="2" eb="4">
      <t>リンリ</t>
    </rPh>
    <rPh sb="4" eb="6">
      <t>キョウイク</t>
    </rPh>
    <phoneticPr fontId="2"/>
  </si>
  <si>
    <t>1項目以上入力あり</t>
    <rPh sb="1" eb="3">
      <t>コウモク</t>
    </rPh>
    <rPh sb="3" eb="5">
      <t>イジョウ</t>
    </rPh>
    <rPh sb="5" eb="7">
      <t>ニュウリョク</t>
    </rPh>
    <phoneticPr fontId="2"/>
  </si>
  <si>
    <t>メッセージが表示されないこと</t>
    <rPh sb="6" eb="8">
      <t>ヒョウジ</t>
    </rPh>
    <phoneticPr fontId="2"/>
  </si>
  <si>
    <t>期間チェック</t>
    <rPh sb="0" eb="2">
      <t>キカン</t>
    </rPh>
    <phoneticPr fontId="2"/>
  </si>
  <si>
    <t>テストデータ</t>
    <phoneticPr fontId="2"/>
  </si>
  <si>
    <t>入力あり</t>
    <rPh sb="0" eb="2">
      <t>ニュウリョク</t>
    </rPh>
    <phoneticPr fontId="2"/>
  </si>
  <si>
    <t>入力あり</t>
    <phoneticPr fontId="2"/>
  </si>
  <si>
    <t>入力あり</t>
    <phoneticPr fontId="2"/>
  </si>
  <si>
    <t>入力あり</t>
    <phoneticPr fontId="2"/>
  </si>
  <si>
    <t>入力あり</t>
    <phoneticPr fontId="2"/>
  </si>
  <si>
    <t>入力あり</t>
    <phoneticPr fontId="2"/>
  </si>
  <si>
    <t>PI英文のみ</t>
    <rPh sb="2" eb="4">
      <t>エイブン</t>
    </rPh>
    <phoneticPr fontId="2"/>
  </si>
  <si>
    <t>氏名、所属</t>
    <rPh sb="0" eb="2">
      <t>シメイ</t>
    </rPh>
    <rPh sb="3" eb="5">
      <t>ショゾク</t>
    </rPh>
    <phoneticPr fontId="2"/>
  </si>
  <si>
    <t>氏名、職名</t>
    <rPh sb="0" eb="2">
      <t>シメイ</t>
    </rPh>
    <rPh sb="3" eb="5">
      <t>ショクメイ</t>
    </rPh>
    <phoneticPr fontId="2"/>
  </si>
  <si>
    <t>所属、職名</t>
    <rPh sb="0" eb="2">
      <t>ショゾク</t>
    </rPh>
    <rPh sb="3" eb="5">
      <t>ショクメイ</t>
    </rPh>
    <phoneticPr fontId="2"/>
  </si>
  <si>
    <t>エラーメッセージ</t>
    <phoneticPr fontId="2"/>
  </si>
  <si>
    <t>実施期間外</t>
    <rPh sb="0" eb="2">
      <t>ジッシ</t>
    </rPh>
    <rPh sb="2" eb="4">
      <t>キカン</t>
    </rPh>
    <rPh sb="4" eb="5">
      <t>ガイ</t>
    </rPh>
    <phoneticPr fontId="2"/>
  </si>
  <si>
    <t>入力なし</t>
    <rPh sb="0" eb="2">
      <t>ニュウリョク</t>
    </rPh>
    <phoneticPr fontId="2"/>
  </si>
  <si>
    <t>開始日のみ</t>
    <rPh sb="0" eb="3">
      <t>カイシビ</t>
    </rPh>
    <phoneticPr fontId="2"/>
  </si>
  <si>
    <t>終了日のみ</t>
    <rPh sb="0" eb="3">
      <t>シュウリョウビ</t>
    </rPh>
    <phoneticPr fontId="2"/>
  </si>
  <si>
    <t>開始・終了入力あり</t>
    <rPh sb="0" eb="2">
      <t>カイシ</t>
    </rPh>
    <rPh sb="3" eb="5">
      <t>シュウリョウ</t>
    </rPh>
    <rPh sb="5" eb="7">
      <t>ニュウリョク</t>
    </rPh>
    <phoneticPr fontId="2"/>
  </si>
  <si>
    <t>氏名、所属、職名、研究倫理</t>
    <rPh sb="0" eb="2">
      <t>シメイ</t>
    </rPh>
    <rPh sb="3" eb="5">
      <t>ショゾク</t>
    </rPh>
    <rPh sb="6" eb="8">
      <t>ショクメイ</t>
    </rPh>
    <rPh sb="9" eb="11">
      <t>ケンキュウ</t>
    </rPh>
    <rPh sb="11" eb="13">
      <t>リンリ</t>
    </rPh>
    <phoneticPr fontId="2"/>
  </si>
  <si>
    <t>所属、職名、研究倫理</t>
    <rPh sb="0" eb="2">
      <t>ショゾク</t>
    </rPh>
    <rPh sb="3" eb="5">
      <t>ショクメイ</t>
    </rPh>
    <rPh sb="6" eb="8">
      <t>ケンキュウ</t>
    </rPh>
    <rPh sb="8" eb="10">
      <t>リンリ</t>
    </rPh>
    <phoneticPr fontId="2"/>
  </si>
  <si>
    <t>氏名、職名、研究倫理</t>
    <rPh sb="0" eb="2">
      <t>シメイ</t>
    </rPh>
    <rPh sb="3" eb="5">
      <t>ショクメイ</t>
    </rPh>
    <rPh sb="6" eb="8">
      <t>ケンキュウ</t>
    </rPh>
    <rPh sb="8" eb="10">
      <t>リンリ</t>
    </rPh>
    <phoneticPr fontId="2"/>
  </si>
  <si>
    <t>氏名、所属、研究倫理</t>
    <rPh sb="0" eb="2">
      <t>シメイ</t>
    </rPh>
    <rPh sb="3" eb="5">
      <t>ショゾク</t>
    </rPh>
    <rPh sb="6" eb="8">
      <t>ケンキュウ</t>
    </rPh>
    <rPh sb="8" eb="10">
      <t>リンリ</t>
    </rPh>
    <phoneticPr fontId="2"/>
  </si>
  <si>
    <t>氏名、所属、職名</t>
    <rPh sb="0" eb="2">
      <t>シメイ</t>
    </rPh>
    <rPh sb="3" eb="5">
      <t>ショゾク</t>
    </rPh>
    <rPh sb="6" eb="8">
      <t>ショクメイ</t>
    </rPh>
    <phoneticPr fontId="2"/>
  </si>
  <si>
    <t>開始＜終了</t>
    <rPh sb="0" eb="2">
      <t>カイシ</t>
    </rPh>
    <rPh sb="3" eb="5">
      <t>シュウリョウ</t>
    </rPh>
    <phoneticPr fontId="2"/>
  </si>
  <si>
    <t>開始＝終了</t>
    <rPh sb="0" eb="2">
      <t>カイシ</t>
    </rPh>
    <rPh sb="3" eb="5">
      <t>シュウリョウ</t>
    </rPh>
    <phoneticPr fontId="2"/>
  </si>
  <si>
    <t>開始＞終了</t>
    <rPh sb="0" eb="2">
      <t>カイシ</t>
    </rPh>
    <rPh sb="3" eb="5">
      <t>シュウリョウ</t>
    </rPh>
    <phoneticPr fontId="2"/>
  </si>
  <si>
    <t>確認してください：参加期間</t>
    <rPh sb="0" eb="2">
      <t>カクニン</t>
    </rPh>
    <rPh sb="9" eb="11">
      <t>サンカ</t>
    </rPh>
    <rPh sb="11" eb="13">
      <t>キカン</t>
    </rPh>
    <phoneticPr fontId="2"/>
  </si>
  <si>
    <t>期間開始前　開始</t>
    <rPh sb="0" eb="2">
      <t>キカン</t>
    </rPh>
    <rPh sb="2" eb="4">
      <t>カイシ</t>
    </rPh>
    <rPh sb="4" eb="5">
      <t>マエ</t>
    </rPh>
    <rPh sb="6" eb="8">
      <t>カイシ</t>
    </rPh>
    <phoneticPr fontId="2"/>
  </si>
  <si>
    <t>期間開始前　終了</t>
    <rPh sb="0" eb="2">
      <t>キカン</t>
    </rPh>
    <rPh sb="2" eb="4">
      <t>カイシ</t>
    </rPh>
    <rPh sb="4" eb="5">
      <t>マエ</t>
    </rPh>
    <rPh sb="6" eb="8">
      <t>シュウリョウ</t>
    </rPh>
    <phoneticPr fontId="2"/>
  </si>
  <si>
    <t>期間終了後　開始</t>
    <rPh sb="0" eb="2">
      <t>キカン</t>
    </rPh>
    <rPh sb="2" eb="4">
      <t>シュウリョウ</t>
    </rPh>
    <rPh sb="4" eb="5">
      <t>アト</t>
    </rPh>
    <rPh sb="6" eb="8">
      <t>カイシ</t>
    </rPh>
    <phoneticPr fontId="2"/>
  </si>
  <si>
    <t>期間　終了</t>
    <rPh sb="0" eb="2">
      <t>キカン</t>
    </rPh>
    <rPh sb="3" eb="5">
      <t>シュウリョウ</t>
    </rPh>
    <phoneticPr fontId="2"/>
  </si>
  <si>
    <t>氏名のみ</t>
    <rPh sb="0" eb="2">
      <t>シメイ</t>
    </rPh>
    <phoneticPr fontId="2"/>
  </si>
  <si>
    <t>所属のみ</t>
    <rPh sb="0" eb="2">
      <t>ショゾク</t>
    </rPh>
    <phoneticPr fontId="2"/>
  </si>
  <si>
    <t>職名のみ</t>
    <rPh sb="0" eb="2">
      <t>ショクメイ</t>
    </rPh>
    <phoneticPr fontId="2"/>
  </si>
  <si>
    <t>8桁でない</t>
    <rPh sb="1" eb="2">
      <t>ケタ</t>
    </rPh>
    <phoneticPr fontId="2"/>
  </si>
  <si>
    <t>8桁</t>
    <rPh sb="1" eb="2">
      <t>ケタ</t>
    </rPh>
    <phoneticPr fontId="2"/>
  </si>
  <si>
    <t>入力制限MSG</t>
    <rPh sb="0" eb="2">
      <t>ニュウリョク</t>
    </rPh>
    <rPh sb="2" eb="4">
      <t>セイゲン</t>
    </rPh>
    <phoneticPr fontId="2"/>
  </si>
  <si>
    <t>A列</t>
    <rPh sb="1" eb="2">
      <t>レツ</t>
    </rPh>
    <phoneticPr fontId="2"/>
  </si>
  <si>
    <t>参加期間</t>
    <rPh sb="0" eb="2">
      <t>サンカ</t>
    </rPh>
    <rPh sb="2" eb="4">
      <t>キカン</t>
    </rPh>
    <phoneticPr fontId="2"/>
  </si>
  <si>
    <t>参加期間（終了日）</t>
    <rPh sb="0" eb="2">
      <t>サンカ</t>
    </rPh>
    <rPh sb="2" eb="4">
      <t>キカン</t>
    </rPh>
    <rPh sb="5" eb="8">
      <t>シュウリョウビ</t>
    </rPh>
    <phoneticPr fontId="2"/>
  </si>
  <si>
    <t>所属機関
・部局名</t>
    <rPh sb="0" eb="2">
      <t>ショゾク</t>
    </rPh>
    <rPh sb="2" eb="4">
      <t>キカン</t>
    </rPh>
    <rPh sb="6" eb="9">
      <t>ブキョクメイ</t>
    </rPh>
    <phoneticPr fontId="2"/>
  </si>
  <si>
    <t>本共同研究での
役割・必要性</t>
    <phoneticPr fontId="2"/>
  </si>
  <si>
    <t>指定された項目のみ入力</t>
    <rPh sb="0" eb="2">
      <t>シテイ</t>
    </rPh>
    <rPh sb="5" eb="7">
      <t>コウモク</t>
    </rPh>
    <rPh sb="9" eb="11">
      <t>ニュウリョク</t>
    </rPh>
    <phoneticPr fontId="2"/>
  </si>
  <si>
    <t>すべての項目に入力なし</t>
    <rPh sb="4" eb="6">
      <t>コウモク</t>
    </rPh>
    <rPh sb="7" eb="9">
      <t>ニュウリョク</t>
    </rPh>
    <phoneticPr fontId="2"/>
  </si>
  <si>
    <t>△</t>
    <phoneticPr fontId="2"/>
  </si>
  <si>
    <t>－</t>
    <phoneticPr fontId="2"/>
  </si>
  <si>
    <t>削除</t>
    <rPh sb="0" eb="2">
      <t>サクジョ</t>
    </rPh>
    <phoneticPr fontId="2"/>
  </si>
  <si>
    <t>正</t>
    <rPh sb="0" eb="1">
      <t>タダ</t>
    </rPh>
    <phoneticPr fontId="2"/>
  </si>
  <si>
    <t>参加期間（開始日）</t>
    <rPh sb="0" eb="2">
      <t>サンカ</t>
    </rPh>
    <rPh sb="2" eb="4">
      <t>キカン</t>
    </rPh>
    <rPh sb="5" eb="8">
      <t>カイシビ</t>
    </rPh>
    <phoneticPr fontId="2"/>
  </si>
  <si>
    <t>e-Rad研究者番号</t>
    <rPh sb="5" eb="8">
      <t>ケンキュウシャ</t>
    </rPh>
    <rPh sb="8" eb="10">
      <t>バンゴウ</t>
    </rPh>
    <phoneticPr fontId="2"/>
  </si>
  <si>
    <t>〇</t>
    <phoneticPr fontId="2"/>
  </si>
  <si>
    <t>研究倫理教育</t>
    <rPh sb="0" eb="2">
      <t>ケンキュウ</t>
    </rPh>
    <rPh sb="2" eb="4">
      <t>リンリ</t>
    </rPh>
    <rPh sb="4" eb="6">
      <t>キョウイク</t>
    </rPh>
    <phoneticPr fontId="2"/>
  </si>
  <si>
    <t>役割・必要性</t>
    <rPh sb="0" eb="2">
      <t>ヤクワリ</t>
    </rPh>
    <rPh sb="3" eb="6">
      <t>ヒツヨウセイ</t>
    </rPh>
    <phoneticPr fontId="2"/>
  </si>
  <si>
    <t>ああああ</t>
    <phoneticPr fontId="2"/>
  </si>
  <si>
    <t>△</t>
    <phoneticPr fontId="2"/>
  </si>
  <si>
    <t>〇</t>
    <phoneticPr fontId="2"/>
  </si>
  <si>
    <t>全角スペース</t>
    <rPh sb="0" eb="2">
      <t>ゼンカク</t>
    </rPh>
    <phoneticPr fontId="2"/>
  </si>
  <si>
    <t>入力なし（Deleteキー押下）</t>
    <rPh sb="0" eb="2">
      <t>ニュウリョク</t>
    </rPh>
    <rPh sb="13" eb="15">
      <t>オウカ</t>
    </rPh>
    <phoneticPr fontId="2"/>
  </si>
  <si>
    <t>確認してください：倫理</t>
    <rPh sb="0" eb="2">
      <t>カクニン</t>
    </rPh>
    <rPh sb="9" eb="11">
      <t>リンリ</t>
    </rPh>
    <phoneticPr fontId="2"/>
  </si>
  <si>
    <t>␣</t>
    <phoneticPr fontId="2"/>
  </si>
  <si>
    <t>チェックなし</t>
    <phoneticPr fontId="2"/>
  </si>
  <si>
    <t>チェックなし</t>
    <phoneticPr fontId="2"/>
  </si>
  <si>
    <t>－</t>
    <phoneticPr fontId="2"/>
  </si>
  <si>
    <t>※メッセージが表示されることが好ましいが、その機能を追加するほどまでないので、無視することにしました。</t>
    <rPh sb="7" eb="9">
      <t>ヒョウジ</t>
    </rPh>
    <rPh sb="15" eb="16">
      <t>コノ</t>
    </rPh>
    <rPh sb="23" eb="25">
      <t>キノウ</t>
    </rPh>
    <rPh sb="26" eb="28">
      <t>ツイカ</t>
    </rPh>
    <rPh sb="39" eb="41">
      <t>ムシ</t>
    </rPh>
    <phoneticPr fontId="2"/>
  </si>
  <si>
    <t>これらの列は、入力チェック（AS～BG列、データの入力制限）の動作確認を行った際のテストデータとメッセージ出力内容です。エラーメッセージの内容から修正する項目を調べることができます【これらの列は削除OKです】</t>
    <rPh sb="4" eb="5">
      <t>レツ</t>
    </rPh>
    <rPh sb="7" eb="9">
      <t>ニュウリョク</t>
    </rPh>
    <rPh sb="19" eb="20">
      <t>レツ</t>
    </rPh>
    <rPh sb="25" eb="27">
      <t>ニュウリョク</t>
    </rPh>
    <rPh sb="27" eb="29">
      <t>セイゲン</t>
    </rPh>
    <rPh sb="31" eb="33">
      <t>ドウサ</t>
    </rPh>
    <rPh sb="33" eb="35">
      <t>カクニン</t>
    </rPh>
    <rPh sb="36" eb="37">
      <t>オコナ</t>
    </rPh>
    <rPh sb="39" eb="40">
      <t>サイ</t>
    </rPh>
    <rPh sb="53" eb="55">
      <t>シュツリョク</t>
    </rPh>
    <rPh sb="55" eb="57">
      <t>ナイヨウ</t>
    </rPh>
    <rPh sb="69" eb="71">
      <t>ナイヨウ</t>
    </rPh>
    <rPh sb="73" eb="75">
      <t>シュウセイ</t>
    </rPh>
    <rPh sb="77" eb="79">
      <t>コウモク</t>
    </rPh>
    <rPh sb="80" eb="81">
      <t>シラ</t>
    </rPh>
    <rPh sb="95" eb="96">
      <t>レツ</t>
    </rPh>
    <rPh sb="97" eb="99">
      <t>サクジョ</t>
    </rPh>
    <phoneticPr fontId="2"/>
  </si>
  <si>
    <t>これらの列は、入力チェック（AS～BG列、データの入力制限）の動作確認を行った際のテストデータとメッセージ出力内容です。エラーメッセージの内容から修正する項目を調べることができます【これらの列は削除OKです】</t>
    <rPh sb="4" eb="5">
      <t>レツ</t>
    </rPh>
    <rPh sb="7" eb="9">
      <t>ニュウリョク</t>
    </rPh>
    <rPh sb="19" eb="20">
      <t>レツ</t>
    </rPh>
    <rPh sb="25" eb="27">
      <t>ニュウリョク</t>
    </rPh>
    <rPh sb="27" eb="29">
      <t>セイゲン</t>
    </rPh>
    <rPh sb="31" eb="33">
      <t>ドウサ</t>
    </rPh>
    <rPh sb="33" eb="35">
      <t>カクニン</t>
    </rPh>
    <rPh sb="36" eb="37">
      <t>オコナ</t>
    </rPh>
    <rPh sb="39" eb="40">
      <t>サイ</t>
    </rPh>
    <rPh sb="53" eb="55">
      <t>シュツリョク</t>
    </rPh>
    <rPh sb="55" eb="57">
      <t>ナイヨウ</t>
    </rPh>
    <rPh sb="69" eb="71">
      <t>ナイヨウ</t>
    </rPh>
    <rPh sb="73" eb="75">
      <t>シュウセイ</t>
    </rPh>
    <rPh sb="77" eb="79">
      <t>コウモク</t>
    </rPh>
    <rPh sb="80" eb="81">
      <t>シラ</t>
    </rPh>
    <phoneticPr fontId="2"/>
  </si>
  <si>
    <t>入力なし行(PI行以外）</t>
    <rPh sb="0" eb="2">
      <t>ニュウリョク</t>
    </rPh>
    <rPh sb="4" eb="5">
      <t>ギョウ</t>
    </rPh>
    <rPh sb="8" eb="9">
      <t>ギョウ</t>
    </rPh>
    <rPh sb="9" eb="11">
      <t>イガイ</t>
    </rPh>
    <phoneticPr fontId="2"/>
  </si>
  <si>
    <t>入力なし行(PI行）</t>
    <rPh sb="0" eb="2">
      <t>ニュウリョク</t>
    </rPh>
    <rPh sb="4" eb="5">
      <t>ギョウ</t>
    </rPh>
    <rPh sb="8" eb="9">
      <t>ギョウ</t>
    </rPh>
    <phoneticPr fontId="2"/>
  </si>
  <si>
    <t>入力なし(PI行)</t>
    <rPh sb="0" eb="2">
      <t>ニュウリョク</t>
    </rPh>
    <rPh sb="7" eb="8">
      <t>ギョウ</t>
    </rPh>
    <phoneticPr fontId="2"/>
  </si>
  <si>
    <t>入力なし(PI行以外)</t>
    <rPh sb="0" eb="2">
      <t>ニュウリョク</t>
    </rPh>
    <rPh sb="7" eb="8">
      <t>ギョウ</t>
    </rPh>
    <rPh sb="8" eb="10">
      <t>イガイ</t>
    </rPh>
    <phoneticPr fontId="2"/>
  </si>
  <si>
    <t>参加人数</t>
    <rPh sb="0" eb="2">
      <t>サンカ</t>
    </rPh>
    <rPh sb="2" eb="4">
      <t>ニンズウ</t>
    </rPh>
    <phoneticPr fontId="2"/>
  </si>
  <si>
    <t>名前入力あり</t>
    <rPh sb="0" eb="2">
      <t>ナマエ</t>
    </rPh>
    <rPh sb="2" eb="4">
      <t>ニュウリョク</t>
    </rPh>
    <phoneticPr fontId="2"/>
  </si>
  <si>
    <t>名前入力なし</t>
    <rPh sb="0" eb="2">
      <t>ナマエ</t>
    </rPh>
    <rPh sb="2" eb="4">
      <t>ニュウリョク</t>
    </rPh>
    <phoneticPr fontId="2"/>
  </si>
  <si>
    <t>削除あり（複数行に設定）</t>
    <rPh sb="0" eb="2">
      <t>サクジョ</t>
    </rPh>
    <rPh sb="5" eb="7">
      <t>フクスウ</t>
    </rPh>
    <rPh sb="7" eb="8">
      <t>ギョウ</t>
    </rPh>
    <rPh sb="9" eb="11">
      <t>セッテイ</t>
    </rPh>
    <phoneticPr fontId="2"/>
  </si>
  <si>
    <t>チェック内容</t>
    <rPh sb="4" eb="6">
      <t>ナイヨウ</t>
    </rPh>
    <phoneticPr fontId="2"/>
  </si>
  <si>
    <t>0が表示されること</t>
    <rPh sb="2" eb="4">
      <t>ヒョウジ</t>
    </rPh>
    <phoneticPr fontId="2"/>
  </si>
  <si>
    <t>入力されている名前の数がカウントされること</t>
    <rPh sb="0" eb="2">
      <t>ニュウリョク</t>
    </rPh>
    <rPh sb="7" eb="9">
      <t>ナマエ</t>
    </rPh>
    <rPh sb="10" eb="11">
      <t>カズ</t>
    </rPh>
    <phoneticPr fontId="2"/>
  </si>
  <si>
    <t>入力されている名前の数から削除が入力されている行数を減算すること。</t>
    <rPh sb="0" eb="2">
      <t>ニュウリョク</t>
    </rPh>
    <rPh sb="7" eb="9">
      <t>ナマエ</t>
    </rPh>
    <rPh sb="10" eb="11">
      <t>カズ</t>
    </rPh>
    <rPh sb="13" eb="15">
      <t>サクジョ</t>
    </rPh>
    <rPh sb="16" eb="18">
      <t>ニュウリョク</t>
    </rPh>
    <rPh sb="23" eb="25">
      <t>ギョウスウ</t>
    </rPh>
    <rPh sb="26" eb="28">
      <t>ゲンサン</t>
    </rPh>
    <phoneticPr fontId="2"/>
  </si>
  <si>
    <t>氏名、所属、職名、確認：参加期間</t>
    <rPh sb="0" eb="2">
      <t>シメイ</t>
    </rPh>
    <rPh sb="3" eb="5">
      <t>ショゾク</t>
    </rPh>
    <rPh sb="6" eb="8">
      <t>ショクメイ</t>
    </rPh>
    <rPh sb="9" eb="11">
      <t>カクニン</t>
    </rPh>
    <rPh sb="12" eb="14">
      <t>サンカ</t>
    </rPh>
    <rPh sb="14" eb="16">
      <t>キカン</t>
    </rPh>
    <phoneticPr fontId="2"/>
  </si>
  <si>
    <t>画面上、同一月になっていても、エラー表示されることがある。日にちが見えていないが同一日、開始日が終了日より後の場合、エラーになる。</t>
    <rPh sb="0" eb="2">
      <t>ガメン</t>
    </rPh>
    <rPh sb="2" eb="3">
      <t>ジョウ</t>
    </rPh>
    <rPh sb="4" eb="6">
      <t>ドウイツ</t>
    </rPh>
    <rPh sb="6" eb="7">
      <t>ツキ</t>
    </rPh>
    <rPh sb="18" eb="20">
      <t>ヒョウジ</t>
    </rPh>
    <rPh sb="29" eb="30">
      <t>ヒ</t>
    </rPh>
    <rPh sb="33" eb="34">
      <t>ミ</t>
    </rPh>
    <rPh sb="40" eb="42">
      <t>ドウイツ</t>
    </rPh>
    <rPh sb="42" eb="43">
      <t>ヒ</t>
    </rPh>
    <rPh sb="44" eb="47">
      <t>カイシビ</t>
    </rPh>
    <rPh sb="48" eb="51">
      <t>シュウリョウビ</t>
    </rPh>
    <rPh sb="53" eb="54">
      <t>アト</t>
    </rPh>
    <rPh sb="55" eb="57">
      <t>バアイ</t>
    </rPh>
    <phoneticPr fontId="2"/>
  </si>
  <si>
    <t>報告年度</t>
    <rPh sb="0" eb="2">
      <t>ホウコク</t>
    </rPh>
    <rPh sb="2" eb="4">
      <t>ネンド</t>
    </rPh>
    <phoneticPr fontId="2"/>
  </si>
  <si>
    <t>種別</t>
    <rPh sb="0" eb="2">
      <t>シュベツ</t>
    </rPh>
    <phoneticPr fontId="2"/>
  </si>
  <si>
    <t>報告年度</t>
    <rPh sb="0" eb="2">
      <t>ホウコク</t>
    </rPh>
    <rPh sb="2" eb="4">
      <t>ネンド</t>
    </rPh>
    <phoneticPr fontId="2"/>
  </si>
  <si>
    <t>期間</t>
    <rPh sb="0" eb="2">
      <t>キカン</t>
    </rPh>
    <phoneticPr fontId="2"/>
  </si>
  <si>
    <t>自</t>
    <rPh sb="0" eb="1">
      <t>ジ</t>
    </rPh>
    <phoneticPr fontId="2"/>
  </si>
  <si>
    <t>至</t>
    <rPh sb="0" eb="1">
      <t>イタ</t>
    </rPh>
    <phoneticPr fontId="2"/>
  </si>
  <si>
    <t>訪問先</t>
    <rPh sb="0" eb="2">
      <t>ホウモン</t>
    </rPh>
    <rPh sb="2" eb="3">
      <t>サキ</t>
    </rPh>
    <phoneticPr fontId="2"/>
  </si>
  <si>
    <t>訪問国(第三国のみ)</t>
    <rPh sb="0" eb="3">
      <t>ホウモンコク</t>
    </rPh>
    <rPh sb="4" eb="6">
      <t>ダイサン</t>
    </rPh>
    <rPh sb="6" eb="7">
      <t>コク</t>
    </rPh>
    <phoneticPr fontId="2"/>
  </si>
  <si>
    <t>入力されていない項目が表示されること</t>
    <rPh sb="0" eb="2">
      <t>ニュウリョク</t>
    </rPh>
    <rPh sb="8" eb="10">
      <t>コウモク</t>
    </rPh>
    <rPh sb="11" eb="13">
      <t>ヒョウジ</t>
    </rPh>
    <phoneticPr fontId="2"/>
  </si>
  <si>
    <t>自・至入力あり</t>
    <rPh sb="0" eb="1">
      <t>ジ</t>
    </rPh>
    <rPh sb="2" eb="3">
      <t>イタル</t>
    </rPh>
    <rPh sb="3" eb="5">
      <t>ニュウリョク</t>
    </rPh>
    <phoneticPr fontId="2"/>
  </si>
  <si>
    <t>自＜至</t>
    <rPh sb="0" eb="1">
      <t>ジ</t>
    </rPh>
    <rPh sb="2" eb="3">
      <t>イタル</t>
    </rPh>
    <phoneticPr fontId="2"/>
  </si>
  <si>
    <t>自＝至</t>
    <rPh sb="0" eb="1">
      <t>ジ</t>
    </rPh>
    <rPh sb="2" eb="3">
      <t>イタル</t>
    </rPh>
    <phoneticPr fontId="2"/>
  </si>
  <si>
    <t>自＞至</t>
    <rPh sb="0" eb="1">
      <t>ジ</t>
    </rPh>
    <rPh sb="2" eb="3">
      <t>イタル</t>
    </rPh>
    <phoneticPr fontId="2"/>
  </si>
  <si>
    <t>大学によっては、年度末終了後も年度内予算で執行できることから、帰着日は実施期間外でもOKとしています。</t>
    <rPh sb="0" eb="2">
      <t>ダイガク</t>
    </rPh>
    <rPh sb="8" eb="11">
      <t>ネンドマツ</t>
    </rPh>
    <rPh sb="11" eb="14">
      <t>シュウリョウゴ</t>
    </rPh>
    <rPh sb="15" eb="18">
      <t>ネンドナイ</t>
    </rPh>
    <rPh sb="18" eb="20">
      <t>ヨサン</t>
    </rPh>
    <rPh sb="21" eb="23">
      <t>シッコウ</t>
    </rPh>
    <rPh sb="31" eb="33">
      <t>キチャク</t>
    </rPh>
    <rPh sb="33" eb="34">
      <t>ビ</t>
    </rPh>
    <rPh sb="35" eb="37">
      <t>ジッシ</t>
    </rPh>
    <rPh sb="37" eb="39">
      <t>キカン</t>
    </rPh>
    <rPh sb="39" eb="40">
      <t>ガイ</t>
    </rPh>
    <phoneticPr fontId="2"/>
  </si>
  <si>
    <t>実施期間開始年度から3年間が表示されること</t>
    <rPh sb="0" eb="2">
      <t>ジッシ</t>
    </rPh>
    <rPh sb="2" eb="4">
      <t>キカン</t>
    </rPh>
    <rPh sb="4" eb="6">
      <t>カイシ</t>
    </rPh>
    <rPh sb="6" eb="8">
      <t>ネンド</t>
    </rPh>
    <rPh sb="11" eb="13">
      <t>ネンカン</t>
    </rPh>
    <rPh sb="14" eb="16">
      <t>ヒョウジ</t>
    </rPh>
    <phoneticPr fontId="2"/>
  </si>
  <si>
    <t>表示されない場合、シート「JSPS管理」の実施年度変換（B列～）を修正してください。</t>
    <rPh sb="0" eb="2">
      <t>ヒョウジ</t>
    </rPh>
    <rPh sb="6" eb="8">
      <t>バアイ</t>
    </rPh>
    <rPh sb="17" eb="19">
      <t>カンリ</t>
    </rPh>
    <rPh sb="29" eb="30">
      <t>レツ</t>
    </rPh>
    <rPh sb="33" eb="35">
      <t>シュウセイ</t>
    </rPh>
    <phoneticPr fontId="2"/>
  </si>
  <si>
    <t>派遣＿相手国、派遣＿第三国、受入のリストボックスが表示されること</t>
    <rPh sb="0" eb="2">
      <t>ハケン</t>
    </rPh>
    <rPh sb="3" eb="6">
      <t>アイテコク</t>
    </rPh>
    <rPh sb="7" eb="9">
      <t>ハケン</t>
    </rPh>
    <rPh sb="10" eb="12">
      <t>ダイサン</t>
    </rPh>
    <rPh sb="12" eb="13">
      <t>コク</t>
    </rPh>
    <rPh sb="14" eb="15">
      <t>ウ</t>
    </rPh>
    <rPh sb="15" eb="16">
      <t>イ</t>
    </rPh>
    <rPh sb="25" eb="27">
      <t>ヒョウジ</t>
    </rPh>
    <phoneticPr fontId="2"/>
  </si>
  <si>
    <t>種別＝派遣＿相手国</t>
    <rPh sb="0" eb="2">
      <t>シュベツ</t>
    </rPh>
    <rPh sb="3" eb="5">
      <t>ハケン</t>
    </rPh>
    <rPh sb="6" eb="9">
      <t>アイテコク</t>
    </rPh>
    <phoneticPr fontId="2"/>
  </si>
  <si>
    <t>種別＝派遣＿第三国</t>
    <rPh sb="0" eb="2">
      <t>シュベツ</t>
    </rPh>
    <rPh sb="3" eb="5">
      <t>ハケン</t>
    </rPh>
    <rPh sb="6" eb="8">
      <t>ダイサン</t>
    </rPh>
    <rPh sb="8" eb="9">
      <t>コク</t>
    </rPh>
    <phoneticPr fontId="2"/>
  </si>
  <si>
    <t>種別＝受入</t>
    <rPh sb="0" eb="2">
      <t>シュベツ</t>
    </rPh>
    <rPh sb="3" eb="5">
      <t>ウケイレ</t>
    </rPh>
    <phoneticPr fontId="2"/>
  </si>
  <si>
    <t>日本側参加者リストが表示されること</t>
    <rPh sb="0" eb="3">
      <t>ニホンガワ</t>
    </rPh>
    <rPh sb="3" eb="6">
      <t>サンカシャ</t>
    </rPh>
    <rPh sb="10" eb="12">
      <t>ヒョウジ</t>
    </rPh>
    <phoneticPr fontId="2"/>
  </si>
  <si>
    <t>相手国側参加者リストが表示されること</t>
    <rPh sb="0" eb="3">
      <t>アイテコク</t>
    </rPh>
    <rPh sb="3" eb="4">
      <t>ガワ</t>
    </rPh>
    <rPh sb="4" eb="7">
      <t>サンカシャ</t>
    </rPh>
    <rPh sb="11" eb="13">
      <t>ヒョウジ</t>
    </rPh>
    <phoneticPr fontId="2"/>
  </si>
  <si>
    <t>派遣＿相手国</t>
    <rPh sb="0" eb="2">
      <t>ハケン</t>
    </rPh>
    <rPh sb="3" eb="6">
      <t>アイテコク</t>
    </rPh>
    <phoneticPr fontId="2"/>
  </si>
  <si>
    <t>確認してください：経費負担</t>
    <rPh sb="0" eb="2">
      <t>カクニン</t>
    </rPh>
    <rPh sb="9" eb="11">
      <t>ケイヒ</t>
    </rPh>
    <rPh sb="11" eb="13">
      <t>フタン</t>
    </rPh>
    <phoneticPr fontId="2"/>
  </si>
  <si>
    <t>〇かスペースが選択できること</t>
    <rPh sb="7" eb="9">
      <t>センタク</t>
    </rPh>
    <phoneticPr fontId="2"/>
  </si>
  <si>
    <t>訪問国</t>
    <rPh sb="0" eb="3">
      <t>ホウモンコク</t>
    </rPh>
    <phoneticPr fontId="2"/>
  </si>
  <si>
    <t>種別、</t>
    <rPh sb="0" eb="2">
      <t>シュベツ</t>
    </rPh>
    <phoneticPr fontId="2"/>
  </si>
  <si>
    <t>渡航者/来日者　</t>
    <phoneticPr fontId="2"/>
  </si>
  <si>
    <t>不一致</t>
    <phoneticPr fontId="2"/>
  </si>
  <si>
    <t>相手国参加者</t>
    <rPh sb="0" eb="3">
      <t>アイテコク</t>
    </rPh>
    <rPh sb="3" eb="6">
      <t>サンカシャ</t>
    </rPh>
    <phoneticPr fontId="2"/>
  </si>
  <si>
    <t>日本側参加者</t>
    <rPh sb="0" eb="3">
      <t>ニホンガワ</t>
    </rPh>
    <rPh sb="3" eb="6">
      <t>サンカシャ</t>
    </rPh>
    <phoneticPr fontId="2"/>
  </si>
  <si>
    <t>日本側</t>
    <rPh sb="0" eb="3">
      <t>ニホンガワ</t>
    </rPh>
    <phoneticPr fontId="2"/>
  </si>
  <si>
    <t xml:space="preserve">[種別と渡航者/来日者が不一致] </t>
    <rPh sb="1" eb="3">
      <t>シュベツ</t>
    </rPh>
    <rPh sb="12" eb="15">
      <t>フイッチ</t>
    </rPh>
    <phoneticPr fontId="2"/>
  </si>
  <si>
    <t xml:space="preserve">[種別と訪問国が不一致] </t>
    <rPh sb="1" eb="3">
      <t>シュベツ</t>
    </rPh>
    <rPh sb="4" eb="7">
      <t>ホウモンコク</t>
    </rPh>
    <rPh sb="8" eb="11">
      <t>フイッチ</t>
    </rPh>
    <phoneticPr fontId="2"/>
  </si>
  <si>
    <t>確認してください：種別、渡航者…不一致</t>
    <rPh sb="0" eb="2">
      <t>カクニン</t>
    </rPh>
    <rPh sb="9" eb="11">
      <t>シュベツ</t>
    </rPh>
    <rPh sb="12" eb="15">
      <t>トコウシャ</t>
    </rPh>
    <rPh sb="16" eb="19">
      <t>フイッチ</t>
    </rPh>
    <phoneticPr fontId="2"/>
  </si>
  <si>
    <t>確認してください：種別、訪問国　不一致</t>
    <rPh sb="0" eb="2">
      <t>カクニン</t>
    </rPh>
    <rPh sb="9" eb="11">
      <t>シュベツ</t>
    </rPh>
    <rPh sb="12" eb="15">
      <t>ホウモンコク</t>
    </rPh>
    <rPh sb="16" eb="19">
      <t>フイッチ</t>
    </rPh>
    <phoneticPr fontId="2"/>
  </si>
  <si>
    <t>延べ人数</t>
    <rPh sb="0" eb="1">
      <t>ノ</t>
    </rPh>
    <rPh sb="2" eb="4">
      <t>ニンズウ</t>
    </rPh>
    <phoneticPr fontId="2"/>
  </si>
  <si>
    <t>全</t>
    <rPh sb="0" eb="1">
      <t>ゼン</t>
    </rPh>
    <phoneticPr fontId="2"/>
  </si>
  <si>
    <t>経費負担あり</t>
    <rPh sb="0" eb="2">
      <t>ケイヒ</t>
    </rPh>
    <rPh sb="2" eb="4">
      <t>フタン</t>
    </rPh>
    <phoneticPr fontId="2"/>
  </si>
  <si>
    <t>No</t>
    <phoneticPr fontId="2"/>
  </si>
  <si>
    <t>No</t>
    <phoneticPr fontId="2"/>
  </si>
  <si>
    <t>No</t>
    <phoneticPr fontId="2"/>
  </si>
  <si>
    <t>No</t>
    <phoneticPr fontId="2"/>
  </si>
  <si>
    <t>～者名</t>
    <rPh sb="1" eb="2">
      <t>シャ</t>
    </rPh>
    <rPh sb="2" eb="3">
      <t>メイ</t>
    </rPh>
    <phoneticPr fontId="2"/>
  </si>
  <si>
    <t xml:space="preserve">[日本側参加者等1名] </t>
    <rPh sb="7" eb="8">
      <t>トウ</t>
    </rPh>
    <rPh sb="9" eb="10">
      <t>メイ</t>
    </rPh>
    <phoneticPr fontId="2"/>
  </si>
  <si>
    <t>③学会＿口頭発表（国内）</t>
    <rPh sb="1" eb="3">
      <t>ガッカイ</t>
    </rPh>
    <rPh sb="6" eb="8">
      <t>ハッピョウ</t>
    </rPh>
    <rPh sb="9" eb="11">
      <t>コクナイ</t>
    </rPh>
    <phoneticPr fontId="2"/>
  </si>
  <si>
    <t>④学会＿口頭発表（国外）</t>
    <rPh sb="1" eb="3">
      <t>ガッカイ</t>
    </rPh>
    <rPh sb="4" eb="6">
      <t>コウトウ</t>
    </rPh>
    <rPh sb="6" eb="8">
      <t>ハッピョウ</t>
    </rPh>
    <rPh sb="9" eb="11">
      <t>コクガイ</t>
    </rPh>
    <phoneticPr fontId="2"/>
  </si>
  <si>
    <t>⑤学会＿ポスター発表（国内）</t>
    <rPh sb="1" eb="3">
      <t>ガッカイ</t>
    </rPh>
    <rPh sb="8" eb="10">
      <t>ハッピョウ</t>
    </rPh>
    <rPh sb="11" eb="13">
      <t>コクナイ</t>
    </rPh>
    <phoneticPr fontId="2"/>
  </si>
  <si>
    <t>⑥学会＿ポスター発表（国外）</t>
    <rPh sb="1" eb="3">
      <t>ガッカイ</t>
    </rPh>
    <rPh sb="8" eb="10">
      <t>ハッピョウ</t>
    </rPh>
    <rPh sb="11" eb="13">
      <t>コクガイ</t>
    </rPh>
    <phoneticPr fontId="2"/>
  </si>
  <si>
    <t>⑦出版</t>
    <rPh sb="1" eb="3">
      <t>シュッパン</t>
    </rPh>
    <phoneticPr fontId="2"/>
  </si>
  <si>
    <t>発表地</t>
    <rPh sb="0" eb="2">
      <t>ハッピョウ</t>
    </rPh>
    <rPh sb="2" eb="3">
      <t>チ</t>
    </rPh>
    <phoneticPr fontId="2"/>
  </si>
  <si>
    <t>発表詳細</t>
    <rPh sb="0" eb="2">
      <t>ハッピョウ</t>
    </rPh>
    <rPh sb="2" eb="4">
      <t>ショウサイ</t>
    </rPh>
    <phoneticPr fontId="2"/>
  </si>
  <si>
    <t>1名選択</t>
    <rPh sb="1" eb="2">
      <t>メイ</t>
    </rPh>
    <rPh sb="2" eb="4">
      <t>センタク</t>
    </rPh>
    <phoneticPr fontId="2"/>
  </si>
  <si>
    <t>デフォルト表示</t>
    <rPh sb="5" eb="7">
      <t>ヒョウジ</t>
    </rPh>
    <phoneticPr fontId="2"/>
  </si>
  <si>
    <t>リストあり</t>
    <phoneticPr fontId="2"/>
  </si>
  <si>
    <t>リストあり</t>
    <phoneticPr fontId="2"/>
  </si>
  <si>
    <t>リストあり</t>
    <phoneticPr fontId="2"/>
  </si>
  <si>
    <t xml:space="preserve">[旅行/滞在期間] </t>
    <phoneticPr fontId="2"/>
  </si>
  <si>
    <t>■ご確認ください：</t>
    <rPh sb="2" eb="4">
      <t>カクニン</t>
    </rPh>
    <phoneticPr fontId="2"/>
  </si>
  <si>
    <t>②論文＿相手国側参加者等を含まない論文</t>
    <rPh sb="1" eb="3">
      <t>ロンブン</t>
    </rPh>
    <rPh sb="4" eb="7">
      <t>アイテコク</t>
    </rPh>
    <rPh sb="7" eb="8">
      <t>ガワ</t>
    </rPh>
    <rPh sb="8" eb="11">
      <t>サンカシャ</t>
    </rPh>
    <rPh sb="11" eb="12">
      <t>トウ</t>
    </rPh>
    <rPh sb="13" eb="14">
      <t>フク</t>
    </rPh>
    <phoneticPr fontId="2"/>
  </si>
  <si>
    <t>①論文＿相手国側参加者等との共著論文</t>
    <rPh sb="1" eb="3">
      <t>ロンブン</t>
    </rPh>
    <rPh sb="11" eb="12">
      <t>トウ</t>
    </rPh>
    <phoneticPr fontId="2"/>
  </si>
  <si>
    <t>①～⑦の種別がリスト表示されること</t>
    <rPh sb="4" eb="6">
      <t>シュベツ</t>
    </rPh>
    <rPh sb="10" eb="12">
      <t>ヒョウジ</t>
    </rPh>
    <phoneticPr fontId="2"/>
  </si>
  <si>
    <t>本共同研究での
役割・参加必要性</t>
    <rPh sb="11" eb="13">
      <t>サンカ</t>
    </rPh>
    <phoneticPr fontId="2"/>
  </si>
  <si>
    <t>氏名、所属、職名、</t>
    <rPh sb="0" eb="2">
      <t>シメイ</t>
    </rPh>
    <rPh sb="3" eb="5">
      <t>ショゾク</t>
    </rPh>
    <rPh sb="6" eb="8">
      <t>ショクメイ</t>
    </rPh>
    <phoneticPr fontId="2"/>
  </si>
  <si>
    <t>所属、職名、</t>
    <rPh sb="0" eb="2">
      <t>ショゾク</t>
    </rPh>
    <rPh sb="3" eb="5">
      <t>ショクメイ</t>
    </rPh>
    <phoneticPr fontId="2"/>
  </si>
  <si>
    <t>氏名、職名、</t>
    <rPh sb="0" eb="2">
      <t>シメイ</t>
    </rPh>
    <rPh sb="3" eb="5">
      <t>ショクメイ</t>
    </rPh>
    <phoneticPr fontId="2"/>
  </si>
  <si>
    <t>氏名、所属、</t>
    <rPh sb="0" eb="2">
      <t>シメイ</t>
    </rPh>
    <rPh sb="3" eb="5">
      <t>ショゾク</t>
    </rPh>
    <phoneticPr fontId="2"/>
  </si>
  <si>
    <t>or 経費に〇なし</t>
    <rPh sb="3" eb="5">
      <t>ケイヒ</t>
    </rPh>
    <phoneticPr fontId="2"/>
  </si>
  <si>
    <t>and 経費に〇あり</t>
    <rPh sb="4" eb="6">
      <t>ケイヒ</t>
    </rPh>
    <phoneticPr fontId="2"/>
  </si>
  <si>
    <t>：著者名、著書名、出版社名、発行年、総ページ数</t>
    <rPh sb="14" eb="17">
      <t>ハッコウネン</t>
    </rPh>
    <rPh sb="18" eb="19">
      <t>ソウ</t>
    </rPh>
    <rPh sb="22" eb="23">
      <t>スウ</t>
    </rPh>
    <phoneticPr fontId="2"/>
  </si>
  <si>
    <t>（Access入力参考欄で参照しています）</t>
    <rPh sb="7" eb="9">
      <t>ニュウリョク</t>
    </rPh>
    <rPh sb="9" eb="11">
      <t>サンコウ</t>
    </rPh>
    <rPh sb="11" eb="12">
      <t>ラン</t>
    </rPh>
    <rPh sb="13" eb="15">
      <t>サンショウ</t>
    </rPh>
    <phoneticPr fontId="2"/>
  </si>
  <si>
    <t>↓赤字が表示されている行は修正が必要です↓</t>
    <phoneticPr fontId="2"/>
  </si>
  <si>
    <t>日本側参加者等1名</t>
    <rPh sb="0" eb="3">
      <t>ニホンガワ</t>
    </rPh>
    <rPh sb="3" eb="6">
      <t>サンカシャ</t>
    </rPh>
    <rPh sb="6" eb="7">
      <t>トウ</t>
    </rPh>
    <rPh sb="8" eb="9">
      <t>メイ</t>
    </rPh>
    <phoneticPr fontId="2"/>
  </si>
  <si>
    <t>参加期間のチェック</t>
    <rPh sb="0" eb="2">
      <t>サンカ</t>
    </rPh>
    <rPh sb="2" eb="4">
      <t>キカン</t>
    </rPh>
    <phoneticPr fontId="2"/>
  </si>
  <si>
    <t>PIの入力チェック</t>
    <rPh sb="3" eb="5">
      <t>ニュウリョク</t>
    </rPh>
    <phoneticPr fontId="2"/>
  </si>
  <si>
    <t>[PI名</t>
    <rPh sb="3" eb="4">
      <t>メイ</t>
    </rPh>
    <phoneticPr fontId="2"/>
  </si>
  <si>
    <t>[PI所属機関・部局名</t>
    <rPh sb="3" eb="5">
      <t>ショゾク</t>
    </rPh>
    <rPh sb="5" eb="7">
      <t>キカン</t>
    </rPh>
    <rPh sb="8" eb="10">
      <t>ブキョク</t>
    </rPh>
    <rPh sb="10" eb="11">
      <t>メイ</t>
    </rPh>
    <phoneticPr fontId="2"/>
  </si>
  <si>
    <t>[PI職名</t>
    <rPh sb="3" eb="4">
      <t>ショク</t>
    </rPh>
    <rPh sb="4" eb="5">
      <t>メイ</t>
    </rPh>
    <phoneticPr fontId="2"/>
  </si>
  <si>
    <t>[PI情報]</t>
    <rPh sb="3" eb="5">
      <t>ジョウホウ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</si>
  <si>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</si>
  <si>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</si>
  <si>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</si>
  <si>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</si>
  <si>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</si>
  <si>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</si>
  <si>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</si>
  <si>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</si>
  <si>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</si>
  <si>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</si>
  <si>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</si>
  <si>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</si>
  <si>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</si>
  <si>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</si>
  <si>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</si>
  <si>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</si>
  <si>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</si>
  <si>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</si>
  <si>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</si>
  <si>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</si>
  <si>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</si>
  <si>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</si>
  <si>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</si>
  <si>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</si>
  <si>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</si>
  <si>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</si>
  <si>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取消人数</t>
    <rPh sb="0" eb="2">
      <t>トリケシ</t>
    </rPh>
    <rPh sb="2" eb="4">
      <t>ニンズウ</t>
    </rPh>
    <phoneticPr fontId="2"/>
  </si>
  <si>
    <t>取消判定</t>
    <rPh sb="0" eb="2">
      <t>トリケシ</t>
    </rPh>
    <rPh sb="2" eb="4">
      <t>ハンテイ</t>
    </rPh>
    <phoneticPr fontId="2"/>
  </si>
  <si>
    <t>取消人数</t>
    <rPh sb="0" eb="1">
      <t>ト</t>
    </rPh>
    <rPh sb="1" eb="2">
      <t>ケ</t>
    </rPh>
    <rPh sb="2" eb="4">
      <t>ニンズウ</t>
    </rPh>
    <phoneticPr fontId="2"/>
  </si>
  <si>
    <t>取消判定</t>
    <rPh sb="0" eb="2">
      <t>トリケ</t>
    </rPh>
    <rPh sb="2" eb="4">
      <t>ハンテイ</t>
    </rPh>
    <phoneticPr fontId="2"/>
  </si>
  <si>
    <t>取消人数</t>
    <rPh sb="0" eb="2">
      <t>トリケ</t>
    </rPh>
    <rPh sb="2" eb="4">
      <t>ニンズウ</t>
    </rPh>
    <phoneticPr fontId="2"/>
  </si>
  <si>
    <t>名</t>
    <rPh sb="0" eb="1">
      <t>メイ</t>
    </rPh>
    <phoneticPr fontId="2"/>
  </si>
  <si>
    <t>所属機関</t>
    <rPh sb="0" eb="2">
      <t>ショゾク</t>
    </rPh>
    <rPh sb="2" eb="4">
      <t>キカン</t>
    </rPh>
    <phoneticPr fontId="2"/>
  </si>
  <si>
    <t>職名</t>
    <rPh sb="0" eb="1">
      <t>ショク</t>
    </rPh>
    <rPh sb="1" eb="2">
      <t>メイ</t>
    </rPh>
    <phoneticPr fontId="2"/>
  </si>
  <si>
    <t>和文・英文</t>
    <rPh sb="0" eb="2">
      <t>ワブン</t>
    </rPh>
    <rPh sb="3" eb="5">
      <t>エイブン</t>
    </rPh>
    <phoneticPr fontId="2"/>
  </si>
  <si>
    <t xml:space="preserve"> </t>
    <phoneticPr fontId="2"/>
  </si>
  <si>
    <t>本セミナーでの役割・必要性
（参加者が資格dのみ）</t>
    <phoneticPr fontId="2"/>
  </si>
  <si>
    <t>所属機関【英】</t>
    <rPh sb="0" eb="2">
      <t>ショゾク</t>
    </rPh>
    <rPh sb="2" eb="4">
      <t>キカン</t>
    </rPh>
    <phoneticPr fontId="2"/>
  </si>
  <si>
    <t>シート「共同研究日本側参加者リスト」で入力された値(取消を除く)</t>
    <rPh sb="19" eb="21">
      <t>ニュウリョク</t>
    </rPh>
    <rPh sb="24" eb="25">
      <t>アタイ</t>
    </rPh>
    <rPh sb="26" eb="28">
      <t>トリケシ</t>
    </rPh>
    <rPh sb="29" eb="30">
      <t>ノゾ</t>
    </rPh>
    <phoneticPr fontId="2"/>
  </si>
  <si>
    <t>二国間交流事業　共同研究　（３）派遣・受入実績</t>
    <rPh sb="0" eb="1">
      <t>ニ</t>
    </rPh>
    <rPh sb="1" eb="3">
      <t>コクカン</t>
    </rPh>
    <rPh sb="3" eb="5">
      <t>コウリュウ</t>
    </rPh>
    <rPh sb="5" eb="7">
      <t>ジギョウ</t>
    </rPh>
    <rPh sb="8" eb="10">
      <t>キョウドウ</t>
    </rPh>
    <rPh sb="10" eb="12">
      <t>ケンキュウ</t>
    </rPh>
    <rPh sb="16" eb="18">
      <t>ハケン</t>
    </rPh>
    <rPh sb="19" eb="21">
      <t>ウケイレ</t>
    </rPh>
    <rPh sb="21" eb="23">
      <t>ジッセキ</t>
    </rPh>
    <phoneticPr fontId="2"/>
  </si>
  <si>
    <t>二国間交流事業　共同研究　（４）研究発表実績</t>
    <rPh sb="0" eb="1">
      <t>ニ</t>
    </rPh>
    <rPh sb="1" eb="3">
      <t>コクカン</t>
    </rPh>
    <rPh sb="3" eb="5">
      <t>コウリュウ</t>
    </rPh>
    <rPh sb="5" eb="7">
      <t>ジギョウ</t>
    </rPh>
    <rPh sb="8" eb="10">
      <t>キョウドウ</t>
    </rPh>
    <rPh sb="10" eb="12">
      <t>ケンキュウ</t>
    </rPh>
    <rPh sb="16" eb="18">
      <t>ケンキュウ</t>
    </rPh>
    <rPh sb="18" eb="20">
      <t>ハッピョウ</t>
    </rPh>
    <rPh sb="20" eb="22">
      <t>ジッセキ</t>
    </rPh>
    <phoneticPr fontId="2"/>
  </si>
  <si>
    <t>左記の複数の著者・発表者のうち、日本側参加者等１名のみを選択</t>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</si>
  <si>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指定がある場合を除き、和文、もしくは英文で作成してください。
○ </t>
    </r>
    <r>
      <rPr>
        <sz val="10"/>
        <color rgb="FFFF0000"/>
        <rFont val="MS UI Gothic"/>
        <family val="3"/>
        <charset val="128"/>
      </rPr>
      <t>当該表は実施期間を通して使用することとし、参加者等の追加や</t>
    </r>
    <r>
      <rPr>
        <sz val="10"/>
        <color rgb="FFFF0000"/>
        <rFont val="MS UI Gothic"/>
        <family val="3"/>
        <charset val="128"/>
      </rPr>
      <t xml:space="preserve">入力項目の変更、及び、参加者の変更等がある場合は、その都度リストを更新してください。
</t>
    </r>
    <r>
      <rPr>
        <sz val="10"/>
        <rFont val="MS UI Gothic"/>
        <family val="3"/>
        <charset val="128"/>
      </rPr>
      <t xml:space="preserve">
</t>
    </r>
    <r>
      <rPr>
        <b/>
        <sz val="10"/>
        <rFont val="MS UI Gothic"/>
        <family val="3"/>
        <charset val="128"/>
      </rPr>
      <t>【経費執行との関連】</t>
    </r>
    <r>
      <rPr>
        <sz val="10"/>
        <rFont val="MS UI Gothic"/>
        <family val="3"/>
        <charset val="128"/>
      </rPr>
      <t xml:space="preserve">
本リストに記載がない方への旅費（外国旅費及び国内旅費）の経費執行は原則として認められません。
※謝金の対象者は本リストに掲載することはできません。
</t>
    </r>
    <r>
      <rPr>
        <b/>
        <sz val="10"/>
        <rFont val="MS UI Gothic"/>
        <family val="3"/>
        <charset val="128"/>
      </rPr>
      <t>【実施計画書提出時の作成方法】</t>
    </r>
    <r>
      <rPr>
        <sz val="10"/>
        <rFont val="MS UI Gothic"/>
        <family val="3"/>
        <charset val="128"/>
      </rPr>
      <t xml:space="preserve">
○ 日本側代表者(PI: Principal Investigator)は先頭に記載して
　　ください。PIのみ「氏名」「所属機関・部局名」「職名」を和文
　　（上段）・英文（下段）で入力してください。
○ 以下は省略可能です。
　　　e-Rad研究者番号を所持していない場合の「e-Rad研究者番号」欄
　　　参加資格がd以外の「本セミナーでの役割・必要性」欄
○　【相手国開催のみ】セミナー本会合への参加にあたり旅費や滞在費
　　等を本委託費で負担する予定の場合は、「本委託費による経費
　　負担」欄に○を入力してください。
【</t>
    </r>
    <r>
      <rPr>
        <b/>
        <sz val="10"/>
        <rFont val="MS UI Gothic"/>
        <family val="3"/>
        <charset val="128"/>
      </rPr>
      <t>本会合開催前に参加者を追加する場合】</t>
    </r>
    <r>
      <rPr>
        <sz val="10"/>
        <rFont val="MS UI Gothic"/>
        <family val="3"/>
        <charset val="128"/>
      </rPr>
      <t xml:space="preserve">
○　参加資格がdにあたる場合のみ、「本セミナーでの役割・必要性」
　　欄を入力してください。
</t>
    </r>
    <r>
      <rPr>
        <b/>
        <sz val="10"/>
        <rFont val="MS UI Gothic"/>
        <family val="3"/>
        <charset val="128"/>
      </rPr>
      <t>【本会合開催前に参加を取消す場合】</t>
    </r>
    <r>
      <rPr>
        <sz val="10"/>
        <rFont val="MS UI Gothic"/>
        <family val="3"/>
        <charset val="128"/>
      </rPr>
      <t xml:space="preserve">
○　本会合開催前に参加者を取り消す場合は「備考」欄に「取消」と
　　入力してください。
　　参加人数からマイナスされます。
</t>
    </r>
    <r>
      <rPr>
        <b/>
        <sz val="10"/>
        <rFont val="MS UI Gothic"/>
        <family val="3"/>
        <charset val="128"/>
      </rPr>
      <t/>
    </r>
    <rPh sb="1" eb="3">
      <t>キニュウ</t>
    </rPh>
    <rPh sb="3" eb="5">
      <t>ヨウリョウ</t>
    </rPh>
    <rPh sb="439" eb="440">
      <t>トウ</t>
    </rPh>
    <rPh sb="450" eb="452">
      <t>ヨテイ</t>
    </rPh>
    <rPh sb="458" eb="459">
      <t>ホン</t>
    </rPh>
    <rPh sb="459" eb="462">
      <t>イタクヒ</t>
    </rPh>
    <rPh sb="465" eb="467">
      <t>ケイヒ</t>
    </rPh>
    <rPh sb="489" eb="490">
      <t>ホン</t>
    </rPh>
    <rPh sb="490" eb="492">
      <t>カイゴウ</t>
    </rPh>
    <rPh sb="492" eb="495">
      <t>カイサイマエ</t>
    </rPh>
    <rPh sb="504" eb="506">
      <t>バアイ</t>
    </rPh>
    <rPh sb="510" eb="512">
      <t>サンカ</t>
    </rPh>
    <rPh sb="546" eb="547">
      <t>チカラ</t>
    </rPh>
    <rPh sb="557" eb="558">
      <t>ホン</t>
    </rPh>
    <rPh sb="558" eb="560">
      <t>カイゴウ</t>
    </rPh>
    <rPh sb="560" eb="563">
      <t>カイサイマエ</t>
    </rPh>
    <rPh sb="570" eb="572">
      <t>バアイ</t>
    </rPh>
    <rPh sb="576" eb="577">
      <t>ホン</t>
    </rPh>
    <rPh sb="577" eb="579">
      <t>カイゴウ</t>
    </rPh>
    <rPh sb="601" eb="603">
      <t>トリケシ</t>
    </rPh>
    <rPh sb="620" eb="622">
      <t>サンカ</t>
    </rPh>
    <rPh sb="622" eb="624">
      <t>ニンズウ</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</si>
  <si>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指定がある場合を除き、和文、もしくは英文で作成してください。
○ </t>
    </r>
    <r>
      <rPr>
        <sz val="10"/>
        <color rgb="FFFF0000"/>
        <rFont val="MS UI Gothic"/>
        <family val="3"/>
        <charset val="128"/>
      </rPr>
      <t>当該表は実施期間を通して使用することとし、参加者等の追加や
    入力項目の変更、及び、参加者の変更等がある場合は、
　　その都度リストを更新してください。</t>
    </r>
    <r>
      <rPr>
        <sz val="10"/>
        <rFont val="MS UI Gothic"/>
        <family val="3"/>
        <charset val="128"/>
      </rPr>
      <t xml:space="preserve">
</t>
    </r>
    <r>
      <rPr>
        <b/>
        <sz val="10"/>
        <rFont val="MS UI Gothic"/>
        <family val="3"/>
        <charset val="128"/>
      </rPr>
      <t>【経費執行との関連】</t>
    </r>
    <r>
      <rPr>
        <sz val="10"/>
        <rFont val="MS UI Gothic"/>
        <family val="3"/>
        <charset val="128"/>
      </rPr>
      <t xml:space="preserve">
日本側委託費により相手国側参加者等の滞在費等の負担が可能なのは、当該リストに登録されている相手国側参加者等に限ります。(A枠の一部事業に限ります。対象かどうかは事務取扱の手引きAppendixでご確認ください。)
</t>
    </r>
    <r>
      <rPr>
        <b/>
        <sz val="10"/>
        <rFont val="MS UI Gothic"/>
        <family val="3"/>
        <charset val="128"/>
      </rPr>
      <t xml:space="preserve">
【実施計画書提出時の作成方法】</t>
    </r>
    <r>
      <rPr>
        <sz val="10"/>
        <rFont val="MS UI Gothic"/>
        <family val="3"/>
        <charset val="128"/>
      </rPr>
      <t xml:space="preserve">
○ 相手国側代表者(PI: Principal Investigator)は先頭に記載して
　　ください。「氏名」「所属機関」「職名」については、すべて英文表記
　　としてください。
○　【日本開催のみ】セミナー本会合への参加にあたり滞在費等
　　を本委託費で負担した場合は、「本委託費による経費負担」欄に
　　○を入力してください。
</t>
    </r>
    <r>
      <rPr>
        <b/>
        <sz val="10"/>
        <rFont val="MS UI Gothic"/>
        <family val="3"/>
        <charset val="128"/>
      </rPr>
      <t xml:space="preserve">
【本会合開催前に参加を取消す場合】</t>
    </r>
    <r>
      <rPr>
        <sz val="10"/>
        <rFont val="MS UI Gothic"/>
        <family val="3"/>
        <charset val="128"/>
      </rPr>
      <t xml:space="preserve">
○　本会合開催前に参加者を取り消す場合は「備考」欄に「取消」と
　　入力してください。参加人数からマイナスされます。
</t>
    </r>
    <rPh sb="1" eb="3">
      <t>キニュウ</t>
    </rPh>
    <rPh sb="3" eb="5">
      <t>ヨウリョウ</t>
    </rPh>
    <rPh sb="265" eb="268">
      <t>アイテコク</t>
    </rPh>
    <rPh sb="402" eb="403">
      <t>ホン</t>
    </rPh>
    <rPh sb="403" eb="405">
      <t>イタク</t>
    </rPh>
    <rPh sb="405" eb="406">
      <t>ヒ</t>
    </rPh>
    <rPh sb="409" eb="411">
      <t>ケイヒ</t>
    </rPh>
    <rPh sb="411" eb="413">
      <t>フタン</t>
    </rPh>
    <rPh sb="452" eb="453">
      <t>ホン</t>
    </rPh>
    <rPh sb="453" eb="455">
      <t>カイゴウ</t>
    </rPh>
    <rPh sb="477" eb="479">
      <t>トリケシ</t>
    </rPh>
    <rPh sb="493" eb="495">
      <t>サンカ</t>
    </rPh>
    <rPh sb="495" eb="497">
      <t>ニンズウ</t>
    </rPh>
    <phoneticPr fontId="2"/>
  </si>
  <si>
    <t>JPJSBP</t>
    <phoneticPr fontId="2"/>
  </si>
  <si>
    <t/>
  </si>
  <si>
    <r>
      <t xml:space="preserve">うち経費負担あり
</t>
    </r>
    <r>
      <rPr>
        <sz val="8"/>
        <rFont val="MS UI Gothic"/>
        <family val="3"/>
        <charset val="128"/>
      </rPr>
      <t>（自動計算、実施計画書・報告書に転記）</t>
    </r>
    <rPh sb="2" eb="4">
      <t>ケイヒ</t>
    </rPh>
    <rPh sb="4" eb="6">
      <t>フタン</t>
    </rPh>
    <phoneticPr fontId="2"/>
  </si>
  <si>
    <r>
      <t xml:space="preserve">参加人数
</t>
    </r>
    <r>
      <rPr>
        <sz val="8"/>
        <rFont val="MS UI Gothic"/>
        <family val="3"/>
        <charset val="128"/>
      </rPr>
      <t>（自動計算、実施計画書・報告書に転記）</t>
    </r>
    <rPh sb="0" eb="2">
      <t>サンカ</t>
    </rPh>
    <rPh sb="2" eb="4">
      <t>ニンズウ</t>
    </rPh>
    <phoneticPr fontId="2"/>
  </si>
  <si>
    <r>
      <rPr>
        <b/>
        <sz val="10"/>
        <rFont val="MS UI Gothic"/>
        <family val="3"/>
        <charset val="128"/>
      </rPr>
      <t>【相手国開催のみ】うち旅費・滞在費負担あり</t>
    </r>
    <r>
      <rPr>
        <sz val="8"/>
        <rFont val="MS UI Gothic"/>
        <family val="3"/>
        <charset val="128"/>
      </rPr>
      <t>（自動計算、実施計画書・報告書に転記）</t>
    </r>
    <rPh sb="1" eb="4">
      <t>アイテコク</t>
    </rPh>
    <rPh sb="4" eb="6">
      <t>カイサイ</t>
    </rPh>
    <rPh sb="11" eb="13">
      <t>リョヒ</t>
    </rPh>
    <rPh sb="14" eb="17">
      <t>タイザイヒ</t>
    </rPh>
    <rPh sb="17" eb="19">
      <t>フタン</t>
    </rPh>
    <phoneticPr fontId="2"/>
  </si>
  <si>
    <t>4年目</t>
    <rPh sb="1" eb="3">
      <t>ネンメ</t>
    </rPh>
    <phoneticPr fontId="2"/>
  </si>
  <si>
    <t>主たる訪問先（機関名）、用務内容</t>
    <rPh sb="0" eb="1">
      <t>シュ</t>
    </rPh>
    <rPh sb="3" eb="5">
      <t>ホウモン</t>
    </rPh>
    <rPh sb="5" eb="6">
      <t>サキ</t>
    </rPh>
    <rPh sb="7" eb="9">
      <t>キカン</t>
    </rPh>
    <rPh sb="9" eb="10">
      <t>メイ</t>
    </rPh>
    <rPh sb="12" eb="14">
      <t>ヨウム</t>
    </rPh>
    <rPh sb="14" eb="16">
      <t>ナイヨウ</t>
    </rPh>
    <phoneticPr fontId="2"/>
  </si>
  <si>
    <t>役割
（参加者が資格dのみ）</t>
    <phoneticPr fontId="2"/>
  </si>
  <si>
    <r>
      <t xml:space="preserve">実施年度
</t>
    </r>
    <r>
      <rPr>
        <sz val="8"/>
        <rFont val="MS UI Gothic"/>
        <family val="3"/>
        <charset val="128"/>
      </rPr>
      <t>(YYYY年度)</t>
    </r>
    <rPh sb="0" eb="2">
      <t>ジッシ</t>
    </rPh>
    <rPh sb="2" eb="4">
      <t>ネンド</t>
    </rPh>
    <rPh sb="10" eb="12">
      <t>ネンド</t>
    </rPh>
    <phoneticPr fontId="2"/>
  </si>
  <si>
    <t>〇</t>
  </si>
  <si>
    <r>
      <t xml:space="preserve">実施年度
</t>
    </r>
    <r>
      <rPr>
        <sz val="8"/>
        <rFont val="MS UI Gothic"/>
        <family val="3"/>
        <charset val="128"/>
      </rPr>
      <t>(YYYY年度)</t>
    </r>
    <rPh sb="0" eb="2">
      <t>ジッシ</t>
    </rPh>
    <rPh sb="2" eb="4">
      <t>ネンド</t>
    </rPh>
    <phoneticPr fontId="2"/>
  </si>
  <si>
    <t>：著者名、論文表題、雑誌名、巻号、発行年、最初と最後の頁、掲載論文のDOI</t>
    <rPh sb="7" eb="9">
      <t>ヒョウダイ</t>
    </rPh>
    <rPh sb="10" eb="12">
      <t>ザッシ</t>
    </rPh>
    <rPh sb="17" eb="19">
      <t>ハッコウ</t>
    </rPh>
    <rPh sb="21" eb="23">
      <t>サイショ</t>
    </rPh>
    <rPh sb="24" eb="26">
      <t>サイゴ</t>
    </rPh>
    <rPh sb="29" eb="31">
      <t>ケイサイ</t>
    </rPh>
    <rPh sb="31" eb="33">
      <t>ロンブン</t>
    </rPh>
    <phoneticPr fontId="2"/>
  </si>
  <si>
    <t>：発表者名、発表表題、学会等名、発表年</t>
    <rPh sb="8" eb="10">
      <t>ヒョウダイ</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</si>
  <si>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○本共同研究の一環として本事業による支援を受けたことを
    明示して、日本側参加者が発表したものを記載して下さい。
    相手国側参加者のみの場合は記載不要です。
○ 指定がある場合を除き、和文又は英文で作成してください。
</t>
    </r>
    <r>
      <rPr>
        <b/>
        <sz val="10"/>
        <rFont val="MS UI Gothic"/>
        <family val="3"/>
        <charset val="128"/>
      </rPr>
      <t>【実施年度】</t>
    </r>
    <r>
      <rPr>
        <sz val="10"/>
        <rFont val="MS UI Gothic"/>
        <family val="3"/>
        <charset val="128"/>
      </rPr>
      <t xml:space="preserve">
　実際に発表を行った年度を記載してください。
</t>
    </r>
    <r>
      <rPr>
        <b/>
        <sz val="10"/>
        <rFont val="MS UI Gothic"/>
        <family val="3"/>
        <charset val="128"/>
      </rPr>
      <t>【「種別」欄】以下から選択してください。</t>
    </r>
    <r>
      <rPr>
        <sz val="10"/>
        <rFont val="MS UI Gothic"/>
        <family val="3"/>
        <charset val="128"/>
      </rPr>
      <t xml:space="preserve">
　①論文＿相手国側参加者等との共著論文
　②論文＿相手国側参加者等を含まない論文
　③学会＿口頭発表（国内）
　④学会＿口頭発表（国外）
　⑤学会＿ポスター発表（国内）
　⑥学会＿ポスター発表（国外）
　⑦出版
</t>
    </r>
    <r>
      <rPr>
        <b/>
        <sz val="10"/>
        <rFont val="MS UI Gothic"/>
        <family val="3"/>
        <charset val="128"/>
      </rPr>
      <t xml:space="preserve">
【｢日本側参加者等1名｣欄】
</t>
    </r>
    <r>
      <rPr>
        <sz val="10"/>
        <rFont val="MS UI Gothic"/>
        <family val="3"/>
        <charset val="128"/>
      </rPr>
      <t>　「発表詳細」欄の複数の著者/発表者のうち、
　日本側参加者等にあたる1名を、B1(1)に登録した参加者等から
　選択してください。</t>
    </r>
    <r>
      <rPr>
        <b/>
        <sz val="10"/>
        <rFont val="MS UI Gothic"/>
        <family val="3"/>
        <charset val="128"/>
      </rPr>
      <t xml:space="preserve">
</t>
    </r>
    <r>
      <rPr>
        <sz val="10"/>
        <rFont val="MS UI Gothic"/>
        <family val="3"/>
        <charset val="128"/>
      </rPr>
      <t xml:space="preserve">
</t>
    </r>
    <r>
      <rPr>
        <b/>
        <sz val="10"/>
        <rFont val="MS UI Gothic"/>
        <family val="3"/>
        <charset val="128"/>
      </rPr>
      <t xml:space="preserve">【経費支出有無】
</t>
    </r>
    <r>
      <rPr>
        <sz val="10"/>
        <rFont val="MS UI Gothic"/>
        <family val="3"/>
        <charset val="128"/>
      </rPr>
      <t>　発表に関して経費支出を行った場合、「○」を入力してください。</t>
    </r>
    <rPh sb="49" eb="50">
      <t>ニチ</t>
    </rPh>
    <rPh sb="89" eb="91">
      <t>キサイ</t>
    </rPh>
    <rPh sb="112" eb="113">
      <t>マタ</t>
    </rPh>
    <rPh sb="139" eb="141">
      <t>ハッピョウ</t>
    </rPh>
    <rPh sb="161" eb="163">
      <t>シュベツ</t>
    </rPh>
    <rPh sb="164" eb="165">
      <t>ラン</t>
    </rPh>
    <rPh sb="166" eb="168">
      <t>イカ</t>
    </rPh>
    <rPh sb="170" eb="172">
      <t>センタク</t>
    </rPh>
    <rPh sb="192" eb="193">
      <t>トウ</t>
    </rPh>
    <rPh sb="208" eb="209">
      <t>ガワ</t>
    </rPh>
    <rPh sb="212" eb="213">
      <t>トウ</t>
    </rPh>
    <rPh sb="283" eb="285">
      <t>シュッパン</t>
    </rPh>
    <rPh sb="338" eb="339">
      <t>メイ</t>
    </rPh>
    <rPh sb="354" eb="355">
      <t>トウ</t>
    </rPh>
    <rPh sb="371" eb="373">
      <t>ケイヒ</t>
    </rPh>
    <rPh sb="373" eb="375">
      <t>シシュツ</t>
    </rPh>
    <rPh sb="375" eb="377">
      <t>ウム</t>
    </rPh>
    <rPh sb="380" eb="382">
      <t>ハッピョウ</t>
    </rPh>
    <rPh sb="383" eb="384">
      <t>カン</t>
    </rPh>
    <rPh sb="386" eb="388">
      <t>ケイヒ</t>
    </rPh>
    <rPh sb="388" eb="390">
      <t>シシュツ</t>
    </rPh>
    <rPh sb="391" eb="392">
      <t>オコナ</t>
    </rPh>
    <rPh sb="394" eb="396">
      <t>バアイ</t>
    </rPh>
    <rPh sb="401" eb="403">
      <t>ニュウリョク</t>
    </rPh>
    <phoneticPr fontId="2"/>
  </si>
  <si>
    <t>※自動計算で表示される「受入」のカッコ内は委託費で滞在費等の経費を負担した内数。</t>
    <rPh sb="1" eb="3">
      <t>ジドウ</t>
    </rPh>
    <rPh sb="3" eb="5">
      <t>ケイサン</t>
    </rPh>
    <rPh sb="6" eb="8">
      <t>ヒョウジ</t>
    </rPh>
    <rPh sb="12" eb="14">
      <t>ウケイレ</t>
    </rPh>
    <rPh sb="19" eb="20">
      <t>ナイ</t>
    </rPh>
    <rPh sb="21" eb="24">
      <t>イタクヒ</t>
    </rPh>
    <rPh sb="25" eb="27">
      <t>タイザイ</t>
    </rPh>
    <rPh sb="27" eb="28">
      <t>ヒ</t>
    </rPh>
    <rPh sb="28" eb="29">
      <t>トウ</t>
    </rPh>
    <rPh sb="30" eb="32">
      <t>ケイヒ</t>
    </rPh>
    <rPh sb="33" eb="35">
      <t>フタン</t>
    </rPh>
    <rPh sb="37" eb="39">
      <t>ウチスウ</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</si>
  <si>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指定がある場合を除き、和文又は英文で作成してください。
○</t>
    </r>
    <r>
      <rPr>
        <sz val="10"/>
        <color rgb="FFFF0000"/>
        <rFont val="MS UI Gothic"/>
        <family val="3"/>
        <charset val="128"/>
      </rPr>
      <t xml:space="preserve"> 「参加期間」は実施計画書（様式1）における「3. 共同研究実施期間」の
    中での参加期間となります。当該表は実施期間を通して使用することとし、
    参加者の追加や入力項目の変更等があればその都度更新してください。
</t>
    </r>
    <r>
      <rPr>
        <b/>
        <sz val="10"/>
        <rFont val="MS UI Gothic"/>
        <family val="3"/>
        <charset val="128"/>
      </rPr>
      <t xml:space="preserve">
【経費執行との関係】</t>
    </r>
    <r>
      <rPr>
        <sz val="10"/>
        <rFont val="MS UI Gothic"/>
        <family val="3"/>
        <charset val="128"/>
      </rPr>
      <t xml:space="preserve">
○ 本リストに記載がない者への以下の経費執行は原則として認められません。
　　　　旅費　・　学会参加費
○ 本リストに登録されている者への人件費・謝金の支給の可否は
　　令和4年度契約分から変更になったため
　　各年度の「共同研究・セミナー事務取扱の手引」をご確認ください。
</t>
    </r>
    <r>
      <rPr>
        <b/>
        <sz val="10"/>
        <rFont val="MS UI Gothic"/>
        <family val="3"/>
        <charset val="128"/>
      </rPr>
      <t>【作成方法】</t>
    </r>
    <r>
      <rPr>
        <sz val="10"/>
        <rFont val="MS UI Gothic"/>
        <family val="3"/>
        <charset val="128"/>
      </rPr>
      <t xml:space="preserve">
○ 日本側代表者(PI: Principal Investigator)は先頭に記載してください。
　　PIのみ「氏名」「所属機関・部局名」「職名」を和文（上段）・英文（下段）
    で入力してください。
○ 全ての参加者について、共同研究開始前に研究倫理教育の履修を完了
    したことを確認した上で、「研究倫理教育」欄に○を入力してください。
○ 以下は省略可能です。
　　　参加期間と実施期間が同一の場合の「参加期間」欄
　　　e-Rad研究者番号を所持していない場合の「e-Rad研究者番号」欄
　　　参加資格がd以外の「役割」欄
〇 【令和４年度以前からの継続課題のみ】令和４年度以前に参加者に
　　追加した者や参加者ではなくなった者についても記載ください。
　　参加期間は令和４年度以前の報告書と一致させてください。
</t>
    </r>
    <r>
      <rPr>
        <b/>
        <sz val="10"/>
        <rFont val="MS UI Gothic"/>
        <family val="3"/>
        <charset val="128"/>
      </rPr>
      <t>【実施期間中に参加者を追加する場合の更新方法】</t>
    </r>
    <r>
      <rPr>
        <sz val="10"/>
        <rFont val="MS UI Gothic"/>
        <family val="3"/>
        <charset val="128"/>
      </rPr>
      <t xml:space="preserve">
○　「参加期間」欄の開始日を入力してください。
○　参加前に追加参加者が研究倫理教育の履修を完</t>
    </r>
    <r>
      <rPr>
        <sz val="10"/>
        <color theme="1"/>
        <rFont val="MS UI Gothic"/>
        <family val="3"/>
        <charset val="128"/>
      </rPr>
      <t xml:space="preserve">了したことを確認した
     上で、「研究倫理教育」欄に○を入力してください。
○　事務取扱手引2-1を確認の上、資格dにあたる場合のみ、
　　「役割」欄にその役割を記載し、「備考」欄には「d」と記載してください。
</t>
    </r>
    <r>
      <rPr>
        <b/>
        <sz val="10"/>
        <color theme="1"/>
        <rFont val="MS UI Gothic"/>
        <family val="3"/>
        <charset val="128"/>
      </rPr>
      <t xml:space="preserve">
【実施期間中に参加を取り止めた場合の更新方法】
</t>
    </r>
    <r>
      <rPr>
        <sz val="10"/>
        <color theme="1"/>
        <rFont val="MS UI Gothic"/>
        <family val="3"/>
        <charset val="128"/>
      </rPr>
      <t>○　実施計画書作成時には参加予定であったが、その後全く参加しなかった
　　場合のみ、「備考」欄に「取消」と入力してください。
     参加人数にはカウントされません。
○　参加期間を短縮する（途中で不参加となる）場合は、「参加期間」欄
　　の「開始日」「終了日」を入力してください。</t>
    </r>
    <r>
      <rPr>
        <sz val="10"/>
        <rFont val="MS UI Gothic"/>
        <family val="3"/>
        <charset val="128"/>
      </rPr>
      <t xml:space="preserve">
　　参加人数はカウントされたままとなります。
</t>
    </r>
    <rPh sb="1" eb="3">
      <t>キニュウ</t>
    </rPh>
    <rPh sb="3" eb="5">
      <t>ヨウリョウ</t>
    </rPh>
    <rPh sb="27" eb="28">
      <t>マタ</t>
    </rPh>
    <rPh sb="164" eb="166">
      <t>カンケイ</t>
    </rPh>
    <rPh sb="180" eb="181">
      <t>モノ</t>
    </rPh>
    <rPh sb="371" eb="373">
      <t>シメイ</t>
    </rPh>
    <rPh sb="375" eb="377">
      <t>ショゾク</t>
    </rPh>
    <rPh sb="377" eb="379">
      <t>キカン</t>
    </rPh>
    <rPh sb="380" eb="383">
      <t>ブキョクメイ</t>
    </rPh>
    <rPh sb="385" eb="387">
      <t>ショクメイ</t>
    </rPh>
    <rPh sb="389" eb="391">
      <t>ワブン</t>
    </rPh>
    <rPh sb="392" eb="394">
      <t>ジョウダン</t>
    </rPh>
    <rPh sb="396" eb="398">
      <t>エイブン</t>
    </rPh>
    <rPh sb="399" eb="401">
      <t>ゲダン</t>
    </rPh>
    <rPh sb="408" eb="410">
      <t>ニュウリョク</t>
    </rPh>
    <rPh sb="589" eb="591">
      <t>レイワ</t>
    </rPh>
    <rPh sb="594" eb="596">
      <t>イゼン</t>
    </rPh>
    <rPh sb="599" eb="601">
      <t>ケイゾク</t>
    </rPh>
    <rPh sb="601" eb="603">
      <t>カダイ</t>
    </rPh>
    <rPh sb="606" eb="608">
      <t>レイワ</t>
    </rPh>
    <rPh sb="614" eb="617">
      <t>サンカシャ</t>
    </rPh>
    <rPh sb="621" eb="623">
      <t>ツイカ</t>
    </rPh>
    <rPh sb="625" eb="626">
      <t>モノ</t>
    </rPh>
    <rPh sb="627" eb="630">
      <t>サンカシャ</t>
    </rPh>
    <rPh sb="637" eb="638">
      <t>モノ</t>
    </rPh>
    <rPh sb="643" eb="645">
      <t>キサイ</t>
    </rPh>
    <rPh sb="658" eb="660">
      <t>レイワ</t>
    </rPh>
    <rPh sb="663" eb="665">
      <t>イゼン</t>
    </rPh>
    <rPh sb="809" eb="811">
      <t>ヤクワリ</t>
    </rPh>
    <rPh sb="812" eb="814">
      <t>キサイ</t>
    </rPh>
    <rPh sb="827" eb="829">
      <t>キサイ</t>
    </rPh>
    <rPh sb="839" eb="841">
      <t>ジッシ</t>
    </rPh>
    <rPh sb="841" eb="844">
      <t>キカンチュウ</t>
    </rPh>
    <rPh sb="850" eb="851">
      <t>ヤ</t>
    </rPh>
    <rPh sb="911" eb="913">
      <t>トリケシ</t>
    </rPh>
    <rPh sb="930" eb="932">
      <t>サンカ</t>
    </rPh>
    <rPh sb="932" eb="934">
      <t>ニンズウ</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</si>
  <si>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指定がある場合を除き、和文又は英文で作成してください。
○</t>
    </r>
    <r>
      <rPr>
        <sz val="10"/>
        <color rgb="FFFF0000"/>
        <rFont val="MS UI Gothic"/>
        <family val="3"/>
        <charset val="128"/>
      </rPr>
      <t xml:space="preserve"> 「参加期間」は実施計画書（様式1）における「3. 共同研究実施期間」の中での参加期間となります。当該表は実施期間を通して使用することとし、参加者の追加や入力項目の変更等があればその都度更新してください。</t>
    </r>
    <r>
      <rPr>
        <sz val="10"/>
        <rFont val="MS UI Gothic"/>
        <family val="3"/>
        <charset val="128"/>
      </rPr>
      <t xml:space="preserve">
</t>
    </r>
    <r>
      <rPr>
        <b/>
        <sz val="10"/>
        <rFont val="MS UI Gothic"/>
        <family val="3"/>
        <charset val="128"/>
      </rPr>
      <t>【経費執行との関係】</t>
    </r>
    <r>
      <rPr>
        <sz val="10"/>
        <rFont val="MS UI Gothic"/>
        <family val="3"/>
        <charset val="128"/>
      </rPr>
      <t xml:space="preserve">
日本側委託費により滞在費等の負担が可能な相手国側参加者等は、当該リストに登録されている者に限ります。(A枠の一部事業に限ります。対象かどうかは事務取扱の手引Appendixでご確認ください。)
</t>
    </r>
    <r>
      <rPr>
        <b/>
        <sz val="10"/>
        <rFont val="MS UI Gothic"/>
        <family val="3"/>
        <charset val="128"/>
      </rPr>
      <t>【作成方法】</t>
    </r>
    <r>
      <rPr>
        <sz val="10"/>
        <rFont val="MS UI Gothic"/>
        <family val="3"/>
        <charset val="128"/>
      </rPr>
      <t xml:space="preserve">
○ 相手国側代表者(PI: Principal Investigator)は
    先頭に入力してください。
○ 「氏名」「所属機関」「職名」については、
    すべて英文表記としてください。
○ 「参加期間」欄は省略可能です。
　　入力する場合は「年/月/日」としてください。
    日が不明の場合は参加開始月の1日または参加終了月の末日として
　　ください。
〇 【令和４年度以前からの継続課題のみ】令和４年度以前に参加者に
　　追加した者や参加者ではなくなった者についても記載ください。
　　参加期間は令和４年度以前の報告書と一致させてください。
</t>
    </r>
    <r>
      <rPr>
        <b/>
        <sz val="10"/>
        <rFont val="MS UI Gothic"/>
        <family val="3"/>
        <charset val="128"/>
      </rPr>
      <t>【実施期間中に参加者を追加する場合の更新方法】</t>
    </r>
    <r>
      <rPr>
        <sz val="10"/>
        <rFont val="MS UI Gothic"/>
        <family val="3"/>
        <charset val="128"/>
      </rPr>
      <t xml:space="preserve">
○　「参加期間」欄の開始日を「年/月/日」で入力してください。
　　日が不明の場合は1日としてください。
　　（例えば、2023年5月から参加したが、何日か不明の場合→2023/5/1）
</t>
    </r>
    <r>
      <rPr>
        <b/>
        <sz val="10"/>
        <rFont val="MS UI Gothic"/>
        <family val="3"/>
        <charset val="128"/>
      </rPr>
      <t>【参加を取り止めた場合の更新方法】</t>
    </r>
    <r>
      <rPr>
        <sz val="10"/>
        <rFont val="MS UI Gothic"/>
        <family val="3"/>
        <charset val="128"/>
      </rPr>
      <t xml:space="preserve">
○　実施計画書作成時には記載があったが、その後の都合により
     全く参加しなかった場合のみ、「備考」欄に
     「取消」と入力してください。
　　参加人数にはカウントされません。
○　参加期間を短縮する（途中で不参加となる）場合は、
    「参加期間」欄に終了日を「年/月/日」で記入してください。
     日が不明の場合はその月の末日としてください。
　　（例えば、2023年6月まで参加したが、
     何日か不明の場合→2023/6/30）
　　参加人数にはカウントされたままとなります。</t>
    </r>
    <rPh sb="1" eb="3">
      <t>キニュウ</t>
    </rPh>
    <rPh sb="3" eb="5">
      <t>ヨウリョウ</t>
    </rPh>
    <rPh sb="14" eb="16">
      <t>シテイ</t>
    </rPh>
    <rPh sb="19" eb="21">
      <t>バアイ</t>
    </rPh>
    <rPh sb="22" eb="23">
      <t>ノゾ</t>
    </rPh>
    <rPh sb="27" eb="28">
      <t>マタ</t>
    </rPh>
    <rPh sb="154" eb="156">
      <t>カンケイ</t>
    </rPh>
    <rPh sb="210" eb="211">
      <t>ワク</t>
    </rPh>
    <rPh sb="212" eb="214">
      <t>イチブ</t>
    </rPh>
    <rPh sb="214" eb="216">
      <t>ジギョウ</t>
    </rPh>
    <rPh sb="217" eb="218">
      <t>カギ</t>
    </rPh>
    <rPh sb="222" eb="224">
      <t>タイショウ</t>
    </rPh>
    <rPh sb="229" eb="231">
      <t>ジム</t>
    </rPh>
    <rPh sb="231" eb="233">
      <t>トリアツカイ</t>
    </rPh>
    <rPh sb="234" eb="236">
      <t>テビ</t>
    </rPh>
    <rPh sb="246" eb="248">
      <t>カクニン</t>
    </rPh>
    <rPh sb="328" eb="330">
      <t>キカン</t>
    </rPh>
    <rPh sb="409" eb="410">
      <t>ヒ</t>
    </rPh>
    <rPh sb="417" eb="419">
      <t>サンカ</t>
    </rPh>
    <rPh sb="419" eb="421">
      <t>カイシ</t>
    </rPh>
    <rPh sb="428" eb="430">
      <t>サンカ</t>
    </rPh>
    <rPh sb="430" eb="432">
      <t>シュウリョウ</t>
    </rPh>
    <rPh sb="432" eb="433">
      <t>ツキ</t>
    </rPh>
    <rPh sb="643" eb="645">
      <t>ナンニチ</t>
    </rPh>
    <rPh sb="669" eb="670">
      <t>ヤ</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</si>
  <si>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指定がある場合を除き、和文又は英文で作成してください。
</t>
    </r>
    <r>
      <rPr>
        <b/>
        <sz val="10"/>
        <rFont val="MS UI Gothic"/>
        <family val="3"/>
        <charset val="128"/>
      </rPr>
      <t>【実施年度】</t>
    </r>
    <r>
      <rPr>
        <sz val="10"/>
        <rFont val="MS UI Gothic"/>
        <family val="3"/>
        <charset val="128"/>
      </rPr>
      <t xml:space="preserve">
　実際に派遣・受入を行った年度を記載してください。
</t>
    </r>
    <r>
      <rPr>
        <b/>
        <sz val="10"/>
        <rFont val="MS UI Gothic"/>
        <family val="3"/>
        <charset val="128"/>
      </rPr>
      <t>【「種別」欄】</t>
    </r>
    <r>
      <rPr>
        <sz val="10"/>
        <rFont val="MS UI Gothic"/>
        <family val="3"/>
        <charset val="128"/>
      </rPr>
      <t xml:space="preserve">
　「派遣_相手国」：委託費負担での日本側参加者等の
　　　　　　　　　　　相手国への渡航
　「派遣_第三国」：委託費負担での日本側参加者等の
　　　　　　　　　　　第三国への渡航
　「受入」：相手国側参加者等の日本への受入
</t>
    </r>
    <r>
      <rPr>
        <b/>
        <sz val="10"/>
        <rFont val="MS UI Gothic"/>
        <family val="3"/>
        <charset val="128"/>
      </rPr>
      <t>【「渡航者/来日者」欄】</t>
    </r>
    <r>
      <rPr>
        <sz val="10"/>
        <rFont val="MS UI Gothic"/>
        <family val="3"/>
        <charset val="128"/>
      </rPr>
      <t xml:space="preserve">
　B1(1)又は(2)シートに記載のある参加者等から選択します。
</t>
    </r>
    <r>
      <rPr>
        <b/>
        <sz val="10"/>
        <rFont val="MS UI Gothic"/>
        <family val="3"/>
        <charset val="128"/>
      </rPr>
      <t>【「本委託費による経費負担」欄】</t>
    </r>
    <r>
      <rPr>
        <sz val="10"/>
        <rFont val="MS UI Gothic"/>
        <family val="3"/>
        <charset val="128"/>
      </rPr>
      <t xml:space="preserve">
　「派遣」：全ての派遣に「○」を記入してください。
　　　　　　（「○」のつかない（=本委託費で経費を負担して
　　　　　　いない）派遣は記載不要です。）
　「受入」：日本滞在中の滞在費等を本委託費で負担した
　　　　　　場合は「○」を記入してください。
　　　　　　（A枠の一部事業に限ります。対象かどうかは
　　　　　　事務取扱の手引Appendixでご確認ください。）
</t>
    </r>
    <r>
      <rPr>
        <b/>
        <sz val="10"/>
        <rFont val="MS UI Gothic"/>
        <family val="3"/>
        <charset val="128"/>
      </rPr>
      <t>【「旅行/滞在期間」欄】</t>
    </r>
    <r>
      <rPr>
        <sz val="10"/>
        <rFont val="MS UI Gothic"/>
        <family val="3"/>
        <charset val="128"/>
      </rPr>
      <t xml:space="preserve">
　渡航の場合：「自＝旅行開始日」及び「至＝旅行終了日」
　受入の場合：「自＝日本滞在開始日」及び「至＝日本
　　　　　　　　　滞在終了日」
</t>
    </r>
    <r>
      <rPr>
        <b/>
        <sz val="10"/>
        <rFont val="MS UI Gothic"/>
        <family val="3"/>
        <charset val="128"/>
      </rPr>
      <t>【「主たる訪問先（機関名）、用務内容」欄】</t>
    </r>
    <r>
      <rPr>
        <sz val="10"/>
        <rFont val="MS UI Gothic"/>
        <family val="3"/>
        <charset val="128"/>
      </rPr>
      <t xml:space="preserve">
　訪問先機関名（複数ある場合は主なものを列挙）及び
　用務内容を記載してください。
</t>
    </r>
    <r>
      <rPr>
        <b/>
        <sz val="10"/>
        <rFont val="MS UI Gothic"/>
        <family val="3"/>
        <charset val="128"/>
      </rPr>
      <t>【「訪問国」欄】</t>
    </r>
    <r>
      <rPr>
        <sz val="10"/>
        <rFont val="MS UI Gothic"/>
        <family val="3"/>
        <charset val="128"/>
      </rPr>
      <t xml:space="preserve">
　「種別」欄で「派遣_第三国」を選択した場合のみ、国名を
　入力して下さい。</t>
    </r>
    <rPh sb="8" eb="10">
      <t>ゼンタイ</t>
    </rPh>
    <rPh sb="26" eb="27">
      <t>マタ</t>
    </rPh>
    <rPh sb="43" eb="45">
      <t>ジッシ</t>
    </rPh>
    <rPh sb="45" eb="47">
      <t>ネンド</t>
    </rPh>
    <rPh sb="50" eb="52">
      <t>ジッサイ</t>
    </rPh>
    <rPh sb="53" eb="55">
      <t>ハケン</t>
    </rPh>
    <rPh sb="56" eb="58">
      <t>ウケイレ</t>
    </rPh>
    <rPh sb="59" eb="60">
      <t>オコナ</t>
    </rPh>
    <rPh sb="62" eb="64">
      <t>ネンド</t>
    </rPh>
    <rPh sb="65" eb="67">
      <t>キサイ</t>
    </rPh>
    <rPh sb="78" eb="80">
      <t>シュベツ</t>
    </rPh>
    <rPh sb="81" eb="82">
      <t>ラン</t>
    </rPh>
    <rPh sb="86" eb="88">
      <t>ハケン</t>
    </rPh>
    <rPh sb="89" eb="92">
      <t>アイテコク</t>
    </rPh>
    <rPh sb="94" eb="97">
      <t>イタクヒ</t>
    </rPh>
    <rPh sb="97" eb="99">
      <t>フタン</t>
    </rPh>
    <rPh sb="121" eb="124">
      <t>アイテコク</t>
    </rPh>
    <rPh sb="126" eb="128">
      <t>トコウ</t>
    </rPh>
    <rPh sb="131" eb="133">
      <t>ハケン</t>
    </rPh>
    <rPh sb="134" eb="137">
      <t>ダイサンゴク</t>
    </rPh>
    <rPh sb="176" eb="178">
      <t>ウケイレ</t>
    </rPh>
    <rPh sb="180" eb="183">
      <t>アイテコク</t>
    </rPh>
    <rPh sb="183" eb="184">
      <t>ガワ</t>
    </rPh>
    <rPh sb="184" eb="187">
      <t>サンカシャ</t>
    </rPh>
    <rPh sb="187" eb="188">
      <t>トウ</t>
    </rPh>
    <rPh sb="189" eb="191">
      <t>ニホン</t>
    </rPh>
    <rPh sb="193" eb="195">
      <t>ウケイレ</t>
    </rPh>
    <rPh sb="199" eb="202">
      <t>トコウシャ</t>
    </rPh>
    <rPh sb="203" eb="206">
      <t>ライニチシャ</t>
    </rPh>
    <rPh sb="207" eb="208">
      <t>ラン</t>
    </rPh>
    <rPh sb="216" eb="217">
      <t>マタ</t>
    </rPh>
    <rPh sb="225" eb="227">
      <t>キサイ</t>
    </rPh>
    <rPh sb="230" eb="233">
      <t>サンカシャ</t>
    </rPh>
    <rPh sb="233" eb="234">
      <t>トウ</t>
    </rPh>
    <rPh sb="236" eb="238">
      <t>センタク</t>
    </rPh>
    <rPh sb="246" eb="247">
      <t>ホン</t>
    </rPh>
    <rPh sb="247" eb="250">
      <t>イタクヒ</t>
    </rPh>
    <rPh sb="253" eb="255">
      <t>ケイヒ</t>
    </rPh>
    <rPh sb="255" eb="257">
      <t>フタン</t>
    </rPh>
    <rPh sb="258" eb="259">
      <t>ラン</t>
    </rPh>
    <rPh sb="263" eb="265">
      <t>ハケン</t>
    </rPh>
    <rPh sb="267" eb="268">
      <t>スベ</t>
    </rPh>
    <rPh sb="270" eb="272">
      <t>ハケン</t>
    </rPh>
    <rPh sb="277" eb="279">
      <t>キニュウ</t>
    </rPh>
    <rPh sb="304" eb="305">
      <t>ホン</t>
    </rPh>
    <rPh sb="305" eb="308">
      <t>イタクヒ</t>
    </rPh>
    <rPh sb="309" eb="311">
      <t>ケイヒ</t>
    </rPh>
    <rPh sb="312" eb="314">
      <t>フタン</t>
    </rPh>
    <rPh sb="327" eb="329">
      <t>ハケン</t>
    </rPh>
    <rPh sb="330" eb="332">
      <t>キサイ</t>
    </rPh>
    <rPh sb="332" eb="334">
      <t>フヨウ</t>
    </rPh>
    <rPh sb="341" eb="343">
      <t>ウケイレ</t>
    </rPh>
    <rPh sb="345" eb="347">
      <t>ニホン</t>
    </rPh>
    <rPh sb="347" eb="350">
      <t>タイザイチュウ</t>
    </rPh>
    <rPh sb="351" eb="354">
      <t>タイザイヒ</t>
    </rPh>
    <rPh sb="354" eb="355">
      <t>トウ</t>
    </rPh>
    <rPh sb="356" eb="357">
      <t>ホン</t>
    </rPh>
    <rPh sb="357" eb="360">
      <t>イタクヒ</t>
    </rPh>
    <rPh sb="361" eb="363">
      <t>フタン</t>
    </rPh>
    <rPh sb="372" eb="374">
      <t>バアイ</t>
    </rPh>
    <rPh sb="379" eb="381">
      <t>キニュウ</t>
    </rPh>
    <rPh sb="397" eb="398">
      <t>ワク</t>
    </rPh>
    <rPh sb="399" eb="401">
      <t>イチブ</t>
    </rPh>
    <rPh sb="401" eb="403">
      <t>ジギョウ</t>
    </rPh>
    <rPh sb="404" eb="405">
      <t>カギ</t>
    </rPh>
    <rPh sb="409" eb="411">
      <t>タイショウ</t>
    </rPh>
    <rPh sb="423" eb="425">
      <t>ジム</t>
    </rPh>
    <rPh sb="425" eb="427">
      <t>トリアツカイ</t>
    </rPh>
    <rPh sb="428" eb="430">
      <t>テビキ</t>
    </rPh>
    <rPh sb="440" eb="442">
      <t>カクニン</t>
    </rPh>
    <rPh sb="452" eb="454">
      <t>リョコウ</t>
    </rPh>
    <rPh sb="455" eb="457">
      <t>タイザイ</t>
    </rPh>
    <rPh sb="457" eb="459">
      <t>キカン</t>
    </rPh>
    <rPh sb="460" eb="461">
      <t>ラン</t>
    </rPh>
    <rPh sb="464" eb="466">
      <t>トコウ</t>
    </rPh>
    <rPh sb="467" eb="469">
      <t>バアイ</t>
    </rPh>
    <rPh sb="492" eb="494">
      <t>ウケイレ</t>
    </rPh>
    <rPh sb="495" eb="497">
      <t>バアイ</t>
    </rPh>
    <rPh sb="536" eb="537">
      <t>シュ</t>
    </rPh>
    <rPh sb="539" eb="542">
      <t>ホウモンサキ</t>
    </rPh>
    <rPh sb="543" eb="545">
      <t>キカン</t>
    </rPh>
    <rPh sb="545" eb="546">
      <t>メイ</t>
    </rPh>
    <rPh sb="548" eb="550">
      <t>ヨウム</t>
    </rPh>
    <rPh sb="550" eb="552">
      <t>ナイヨウ</t>
    </rPh>
    <rPh sb="553" eb="554">
      <t>ラン</t>
    </rPh>
    <rPh sb="557" eb="560">
      <t>ホウモンサキ</t>
    </rPh>
    <rPh sb="560" eb="563">
      <t>キカンメイ</t>
    </rPh>
    <rPh sb="564" eb="566">
      <t>フクスウ</t>
    </rPh>
    <rPh sb="568" eb="570">
      <t>バアイ</t>
    </rPh>
    <rPh sb="571" eb="572">
      <t>オモ</t>
    </rPh>
    <rPh sb="576" eb="578">
      <t>レッキョ</t>
    </rPh>
    <rPh sb="579" eb="580">
      <t>オヨ</t>
    </rPh>
    <rPh sb="583" eb="585">
      <t>ヨウム</t>
    </rPh>
    <rPh sb="585" eb="587">
      <t>ナイヨウ</t>
    </rPh>
    <rPh sb="588" eb="590">
      <t>キサイ</t>
    </rPh>
    <rPh sb="601" eb="604">
      <t>ホウモンコク</t>
    </rPh>
    <rPh sb="605" eb="606">
      <t>ラン</t>
    </rPh>
    <rPh sb="610" eb="612">
      <t>シュベツ</t>
    </rPh>
    <rPh sb="613" eb="614">
      <t>ラン</t>
    </rPh>
    <rPh sb="624" eb="626">
      <t>センタク</t>
    </rPh>
    <rPh sb="628" eb="630">
      <t>バアイ</t>
    </rPh>
    <rPh sb="633" eb="634">
      <t>クニ</t>
    </rPh>
    <rPh sb="634" eb="635">
      <t>メイ</t>
    </rPh>
    <rPh sb="638" eb="640">
      <t>ニュウリョク</t>
    </rPh>
    <rPh sb="642" eb="643">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</si>
</sst>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0_);[Red]\(0\)"/>
    <numFmt numFmtId="178" formatCode="yyyy/m"/>
    <numFmt numFmtId="179" formatCode="#"/>
  </numFmts>
  <fonts count="3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color indexed="8"/>
      <name val="宋体"/>
      <family val="3"/>
      <charset val="128"/>
    </font>
    <font>
      <sz val="11"/>
      <name val="MS UI Gothic"/>
      <family val="3"/>
      <charset val="128"/>
    </font>
    <font>
      <b/>
      <sz val="16"/>
      <name val="MS UI Gothic"/>
      <family val="3"/>
      <charset val="128"/>
    </font>
    <font>
      <sz val="10"/>
      <name val="MS UI Gothic"/>
      <family val="3"/>
      <charset val="128"/>
    </font>
    <font>
      <b/>
      <sz val="10"/>
      <name val="MS UI Gothic"/>
      <family val="3"/>
      <charset val="128"/>
    </font>
    <font>
      <b/>
      <sz val="11"/>
      <name val="MS UI Gothic"/>
      <family val="3"/>
      <charset val="128"/>
    </font>
    <font>
      <sz val="10"/>
      <color indexed="8"/>
      <name val="MS UI Gothic"/>
      <family val="3"/>
      <charset val="128"/>
    </font>
    <font>
      <sz val="8"/>
      <name val="MS UI Gothic"/>
      <family val="3"/>
      <charset val="128"/>
    </font>
    <font>
      <sz val="9"/>
      <name val="MS UI Gothic"/>
      <family val="3"/>
      <charset val="128"/>
    </font>
    <font>
      <sz val="8"/>
      <name val="ＭＳ Ｐゴシック"/>
      <family val="3"/>
      <charset val="128"/>
    </font>
    <font>
      <sz val="11"/>
      <color theme="0"/>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b/>
      <sz val="11"/>
      <color rgb="FFFF0000"/>
      <name val="MS UI Gothic"/>
      <family val="3"/>
      <charset val="128"/>
    </font>
    <font>
      <sz val="11"/>
      <color theme="1"/>
      <name val="MS UI Gothic"/>
      <family val="3"/>
      <charset val="128"/>
    </font>
    <font>
      <sz val="9"/>
      <color rgb="FFFF0000"/>
      <name val="MS UI Gothic"/>
      <family val="3"/>
      <charset val="128"/>
    </font>
    <font>
      <sz val="10"/>
      <color theme="1"/>
      <name val="MS UI Gothic"/>
      <family val="3"/>
      <charset val="128"/>
    </font>
    <font>
      <b/>
      <sz val="16"/>
      <color theme="1"/>
      <name val="MS UI Gothic"/>
      <family val="3"/>
      <charset val="128"/>
    </font>
    <font>
      <b/>
      <sz val="16"/>
      <color rgb="FFFF0000"/>
      <name val="MS UI Gothic"/>
      <family val="3"/>
      <charset val="128"/>
    </font>
    <font>
      <b/>
      <sz val="14"/>
      <name val="MS UI Gothic"/>
      <family val="3"/>
      <charset val="128"/>
    </font>
    <font>
      <sz val="10"/>
      <color rgb="FFFF0000"/>
      <name val="MS UI Gothic"/>
      <family val="3"/>
      <charset val="128"/>
    </font>
    <font>
      <b/>
      <sz val="12"/>
      <name val="MS UI Gothic"/>
      <family val="3"/>
      <charset val="128"/>
    </font>
    <font>
      <sz val="11"/>
      <color rgb="FFFF0000"/>
      <name val="MS UI Gothic"/>
      <family val="3"/>
      <charset val="128"/>
    </font>
    <font>
      <sz val="11"/>
      <color theme="0"/>
      <name val="MS UI Gothic"/>
      <family val="3"/>
      <charset val="128"/>
    </font>
    <font>
      <sz val="9"/>
      <color theme="1"/>
      <name val="MS UI Gothic"/>
      <family val="3"/>
      <charset val="128"/>
    </font>
    <font>
      <b/>
      <sz val="9"/>
      <color theme="0"/>
      <name val="Meiryo UI"/>
      <family val="3"/>
      <charset val="128"/>
    </font>
    <font>
      <strike/>
      <sz val="11"/>
      <name val="ＭＳ Ｐゴシック"/>
      <family val="3"/>
      <charset val="128"/>
    </font>
    <font>
      <b/>
      <sz val="10"/>
      <color rgb="FF0070C0"/>
      <name val="MS UI Gothic"/>
      <family val="3"/>
      <charset val="128"/>
    </font>
    <font>
      <sz val="8"/>
      <color theme="1"/>
      <name val="MS UI Gothic"/>
      <family val="3"/>
      <charset val="128"/>
    </font>
    <font>
      <sz val="11"/>
      <color theme="0" tint="-0.249977111117893"/>
      <name val="MS UI Gothic"/>
      <family val="3"/>
      <charset val="128"/>
    </font>
    <font>
      <sz val="11"/>
      <color rgb="FF0070C0"/>
      <name val="MS UI Gothic"/>
      <family val="3"/>
      <charset val="128"/>
    </font>
    <font>
      <sz val="11"/>
      <color theme="0" tint="-0.499984740745262"/>
      <name val="MS UI Gothic"/>
      <family val="3"/>
      <charset val="128"/>
    </font>
    <font>
      <b/>
      <sz val="10"/>
      <color theme="1"/>
      <name val="MS UI Gothic"/>
      <family val="3"/>
      <charset val="128"/>
    </font>
  </fonts>
  <fills count="16">
    <fill>
      <patternFill patternType="none"/>
    </fill>
    <fill>
      <patternFill patternType="gray125"/>
    </fill>
    <fill>
      <patternFill patternType="solid">
        <fgColor theme="4"/>
      </patternFill>
    </fill>
    <fill>
      <patternFill patternType="solid">
        <fgColor rgb="FFFFEB9C"/>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5" tint="0.59999389629810485"/>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auto="1"/>
      </left>
      <right/>
      <top/>
      <bottom/>
      <diagonal/>
    </border>
    <border>
      <left/>
      <right style="thick">
        <color auto="1"/>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theme="0" tint="-0.499984740745262"/>
      </right>
      <top style="double">
        <color indexed="64"/>
      </top>
      <bottom style="thin">
        <color theme="0" tint="-0.499984740745262"/>
      </bottom>
      <diagonal/>
    </border>
    <border>
      <left style="thin">
        <color theme="0" tint="-0.499984740745262"/>
      </left>
      <right style="thin">
        <color theme="0" tint="-0.499984740745262"/>
      </right>
      <top style="double">
        <color indexed="64"/>
      </top>
      <bottom style="thin">
        <color theme="0" tint="-0.499984740745262"/>
      </bottom>
      <diagonal/>
    </border>
    <border>
      <left style="thin">
        <color theme="0" tint="-0.499984740745262"/>
      </left>
      <right style="thin">
        <color indexed="64"/>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double">
        <color indexed="64"/>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style="thin">
        <color theme="0" tint="-0.499984740745262"/>
      </left>
      <right style="double">
        <color indexed="64"/>
      </right>
      <top style="double">
        <color indexed="64"/>
      </top>
      <bottom style="double">
        <color indexed="64"/>
      </bottom>
      <diagonal/>
    </border>
    <border>
      <left style="double">
        <color indexed="64"/>
      </left>
      <right style="thin">
        <color theme="0" tint="-0.499984740745262"/>
      </right>
      <top style="double">
        <color indexed="64"/>
      </top>
      <bottom style="thin">
        <color theme="0" tint="-0.499984740745262"/>
      </bottom>
      <diagonal/>
    </border>
    <border diagonalUp="1">
      <left style="thin">
        <color theme="0" tint="-0.499984740745262"/>
      </left>
      <right style="thin">
        <color theme="0" tint="-0.499984740745262"/>
      </right>
      <top style="double">
        <color indexed="64"/>
      </top>
      <bottom style="thin">
        <color theme="0" tint="-0.499984740745262"/>
      </bottom>
      <diagonal style="thin">
        <color indexed="64"/>
      </diagonal>
    </border>
    <border>
      <left style="thin">
        <color theme="0" tint="-0.499984740745262"/>
      </left>
      <right style="double">
        <color indexed="64"/>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double">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diagonalUp="1">
      <left style="thin">
        <color theme="0" tint="-0.499984740745262"/>
      </left>
      <right style="thin">
        <color theme="0" tint="-0.499984740745262"/>
      </right>
      <top style="thin">
        <color theme="0" tint="-0.499984740745262"/>
      </top>
      <bottom style="double">
        <color indexed="64"/>
      </bottom>
      <diagonal style="thin">
        <color indexed="64"/>
      </diagonal>
    </border>
    <border>
      <left style="thin">
        <color theme="0" tint="-0.499984740745262"/>
      </left>
      <right style="double">
        <color indexed="64"/>
      </right>
      <top style="thin">
        <color theme="0" tint="-0.499984740745262"/>
      </top>
      <bottom style="double">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6">
    <xf numFmtId="0" fontId="0" fillId="0" borderId="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6" fillId="0" borderId="0"/>
    <xf numFmtId="0" fontId="1" fillId="0" borderId="0">
      <alignment vertical="center"/>
    </xf>
    <xf numFmtId="0" fontId="18" fillId="4" borderId="0" applyNumberFormat="0" applyBorder="0" applyAlignment="0" applyProtection="0">
      <alignment vertical="center"/>
    </xf>
  </cellStyleXfs>
  <cellXfs count="670">
    <xf numFmtId="0" fontId="0" fillId="0" borderId="0" xfId="0">
      <alignment vertical="center"/>
    </xf>
    <xf numFmtId="0" fontId="7" fillId="0" borderId="0" xfId="0" applyFont="1" applyFill="1" applyProtection="1">
      <alignment vertical="center"/>
      <protection hidden="1"/>
    </xf>
    <xf numFmtId="0" fontId="21" fillId="0" borderId="0" xfId="0" applyFont="1" applyFill="1" applyProtection="1">
      <alignment vertical="center"/>
      <protection hidden="1"/>
    </xf>
    <xf numFmtId="0" fontId="21" fillId="0" borderId="32" xfId="0" applyFont="1" applyFill="1" applyBorder="1" applyProtection="1">
      <alignment vertical="center"/>
      <protection hidden="1"/>
    </xf>
    <xf numFmtId="0" fontId="7" fillId="0" borderId="0" xfId="0" applyFont="1" applyFill="1" applyAlignment="1" applyProtection="1">
      <alignment vertical="center" wrapText="1"/>
      <protection hidden="1"/>
    </xf>
    <xf numFmtId="0" fontId="31" fillId="14" borderId="0" xfId="0" applyFont="1" applyFill="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xf numFmtId="0" fontId="7" fillId="0" borderId="0" xfId="0" applyFont="1" applyFill="1" applyBorder="1" applyAlignment="1" applyProtection="1">
      <alignment horizontal="right" vertical="center" shrinkToFit="1"/>
      <protection hidden="1"/>
    </xf>
    <xf numFmtId="0" fontId="7" fillId="0" borderId="0" xfId="0" applyFont="1" applyFill="1" applyAlignment="1" applyProtection="1">
      <alignment horizontal="right" vertical="center"/>
      <protection hidden="1"/>
    </xf>
    <xf numFmtId="0" fontId="7" fillId="0" borderId="0" xfId="0" applyFont="1" applyFill="1" applyAlignment="1" applyProtection="1">
      <alignment wrapText="1"/>
      <protection hidden="1"/>
    </xf>
    <xf numFmtId="0" fontId="7" fillId="0" borderId="33" xfId="0" applyFont="1" applyFill="1" applyBorder="1" applyAlignment="1" applyProtection="1">
      <alignment wrapText="1"/>
      <protection hidden="1"/>
    </xf>
    <xf numFmtId="0" fontId="21" fillId="0" borderId="0" xfId="0" applyFont="1" applyFill="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14" fillId="13" borderId="2" xfId="0" applyFont="1" applyFill="1" applyBorder="1" applyAlignment="1" applyProtection="1">
      <alignment horizontal="center" vertical="center"/>
      <protection hidden="1"/>
    </xf>
    <xf numFmtId="0" fontId="21" fillId="0" borderId="0" xfId="0" applyFont="1" applyFill="1" applyAlignment="1" applyProtection="1">
      <alignment vertical="center" wrapText="1"/>
      <protection hidden="1"/>
    </xf>
    <xf numFmtId="0" fontId="7" fillId="0" borderId="34" xfId="0" applyNumberFormat="1" applyFont="1" applyFill="1" applyBorder="1" applyAlignment="1" applyProtection="1">
      <alignment horizontal="center" vertical="center" shrinkToFit="1"/>
      <protection hidden="1"/>
    </xf>
    <xf numFmtId="0" fontId="7" fillId="0" borderId="2" xfId="0" applyNumberFormat="1" applyFont="1" applyFill="1" applyBorder="1" applyAlignment="1" applyProtection="1">
      <alignment horizontal="center" vertical="center" shrinkToFit="1"/>
      <protection hidden="1"/>
    </xf>
    <xf numFmtId="0" fontId="7" fillId="0" borderId="21" xfId="0" applyNumberFormat="1" applyFont="1" applyFill="1" applyBorder="1" applyAlignment="1" applyProtection="1">
      <alignment horizontal="right" vertical="center"/>
      <protection hidden="1"/>
    </xf>
    <xf numFmtId="0" fontId="7" fillId="0" borderId="33" xfId="0" applyFont="1" applyFill="1" applyBorder="1" applyProtection="1">
      <alignment vertical="center"/>
      <protection hidden="1"/>
    </xf>
    <xf numFmtId="0" fontId="17" fillId="3" borderId="0" xfId="2" applyProtection="1">
      <alignment vertical="center"/>
      <protection hidden="1"/>
    </xf>
    <xf numFmtId="0" fontId="18" fillId="4" borderId="0" xfId="5" applyProtection="1">
      <alignment vertical="center"/>
      <protection hidden="1"/>
    </xf>
    <xf numFmtId="0" fontId="18" fillId="4" borderId="0" xfId="5" applyAlignment="1" applyProtection="1">
      <alignment vertical="center"/>
      <protection hidden="1"/>
    </xf>
    <xf numFmtId="0" fontId="16" fillId="2" borderId="0" xfId="1" applyProtection="1">
      <alignment vertical="center"/>
      <protection hidden="1"/>
    </xf>
    <xf numFmtId="0" fontId="16" fillId="2" borderId="0" xfId="1" applyBorder="1" applyProtection="1">
      <alignment vertical="center"/>
      <protection hidden="1"/>
    </xf>
    <xf numFmtId="0" fontId="16" fillId="2" borderId="0" xfId="1" applyAlignment="1" applyProtection="1">
      <alignment vertical="center"/>
      <protection hidden="1"/>
    </xf>
    <xf numFmtId="0" fontId="0" fillId="0" borderId="0" xfId="0" applyProtection="1">
      <alignment vertical="center"/>
      <protection hidden="1"/>
    </xf>
    <xf numFmtId="0" fontId="4" fillId="0" borderId="0" xfId="0" applyFont="1" applyProtection="1">
      <alignment vertical="center"/>
      <protection hidden="1"/>
    </xf>
    <xf numFmtId="0" fontId="0" fillId="0" borderId="0" xfId="0" applyFill="1" applyProtection="1">
      <alignment vertical="center"/>
      <protection hidden="1"/>
    </xf>
    <xf numFmtId="0" fontId="15" fillId="0" borderId="0" xfId="0" applyFont="1" applyAlignment="1" applyProtection="1">
      <alignment vertical="center"/>
      <protection hidden="1"/>
    </xf>
    <xf numFmtId="0" fontId="0" fillId="0" borderId="0" xfId="0" applyBorder="1" applyProtection="1">
      <alignment vertical="center"/>
      <protection hidden="1"/>
    </xf>
    <xf numFmtId="0" fontId="0" fillId="0" borderId="13" xfId="0" applyBorder="1" applyProtection="1">
      <alignment vertical="center"/>
      <protection hidden="1"/>
    </xf>
    <xf numFmtId="0" fontId="0" fillId="0" borderId="14" xfId="0" applyBorder="1" applyProtection="1">
      <alignment vertical="center"/>
      <protection hidden="1"/>
    </xf>
    <xf numFmtId="0" fontId="4" fillId="0" borderId="14" xfId="0" applyFont="1" applyBorder="1" applyProtection="1">
      <alignment vertical="center"/>
      <protection hidden="1"/>
    </xf>
    <xf numFmtId="0" fontId="0" fillId="0" borderId="15" xfId="0" applyBorder="1" applyProtection="1">
      <alignment vertical="center"/>
      <protection hidden="1"/>
    </xf>
    <xf numFmtId="0" fontId="4" fillId="0" borderId="16" xfId="0" applyFont="1" applyBorder="1" applyProtection="1">
      <alignment vertical="center"/>
      <protection hidden="1"/>
    </xf>
    <xf numFmtId="0" fontId="4" fillId="0" borderId="0" xfId="0" applyFont="1" applyBorder="1" applyProtection="1">
      <alignment vertical="center"/>
      <protection hidden="1"/>
    </xf>
    <xf numFmtId="0" fontId="0" fillId="0" borderId="17" xfId="0" applyBorder="1" applyProtection="1">
      <alignment vertical="center"/>
      <protection hidden="1"/>
    </xf>
    <xf numFmtId="0" fontId="15" fillId="0" borderId="0" xfId="0" applyFont="1" applyAlignment="1" applyProtection="1">
      <alignment vertical="center" wrapText="1"/>
      <protection hidden="1"/>
    </xf>
    <xf numFmtId="0" fontId="15" fillId="0" borderId="0" xfId="0" applyFont="1" applyFill="1" applyAlignment="1" applyProtection="1">
      <alignment vertical="center" wrapText="1"/>
      <protection hidden="1"/>
    </xf>
    <xf numFmtId="0" fontId="3" fillId="0" borderId="0" xfId="0" applyFont="1" applyBorder="1" applyProtection="1">
      <alignment vertical="center"/>
      <protection hidden="1"/>
    </xf>
    <xf numFmtId="0" fontId="0" fillId="11" borderId="0" xfId="0" applyFill="1" applyProtection="1">
      <alignment vertical="center"/>
      <protection hidden="1"/>
    </xf>
    <xf numFmtId="49" fontId="13" fillId="0" borderId="0" xfId="0" applyNumberFormat="1" applyFont="1" applyProtection="1">
      <alignment vertical="center"/>
      <protection hidden="1"/>
    </xf>
    <xf numFmtId="0" fontId="7" fillId="0" borderId="10" xfId="0" applyFont="1" applyFill="1" applyBorder="1" applyAlignment="1" applyProtection="1">
      <alignment horizontal="left" wrapText="1"/>
      <protection hidden="1"/>
    </xf>
    <xf numFmtId="0" fontId="7" fillId="0" borderId="5" xfId="0" applyFont="1" applyFill="1" applyBorder="1" applyAlignment="1" applyProtection="1">
      <alignment horizontal="left" wrapText="1"/>
      <protection hidden="1"/>
    </xf>
    <xf numFmtId="0" fontId="7" fillId="0" borderId="11" xfId="0" applyFont="1" applyFill="1" applyBorder="1" applyAlignment="1" applyProtection="1">
      <alignment horizontal="left" wrapText="1"/>
      <protection hidden="1"/>
    </xf>
    <xf numFmtId="0" fontId="7" fillId="0" borderId="21" xfId="0" applyFont="1" applyFill="1" applyBorder="1" applyAlignment="1" applyProtection="1">
      <alignment horizontal="left" wrapText="1"/>
      <protection hidden="1"/>
    </xf>
    <xf numFmtId="0" fontId="7" fillId="0" borderId="0" xfId="0" applyFont="1" applyAlignment="1" applyProtection="1">
      <alignment horizontal="center" wrapText="1"/>
      <protection hidden="1"/>
    </xf>
    <xf numFmtId="0" fontId="32" fillId="0" borderId="11" xfId="0" applyFont="1" applyFill="1" applyBorder="1" applyAlignment="1" applyProtection="1">
      <alignment horizontal="left" wrapText="1"/>
      <protection hidden="1"/>
    </xf>
    <xf numFmtId="0" fontId="3" fillId="8" borderId="0" xfId="0" applyFont="1" applyFill="1" applyBorder="1" applyProtection="1">
      <alignment vertical="center"/>
      <protection hidden="1"/>
    </xf>
    <xf numFmtId="0" fontId="0" fillId="8" borderId="0" xfId="0" applyFill="1" applyBorder="1" applyProtection="1">
      <alignment vertical="center"/>
      <protection hidden="1"/>
    </xf>
    <xf numFmtId="0" fontId="3" fillId="5" borderId="0" xfId="0" applyFont="1" applyFill="1" applyBorder="1" applyProtection="1">
      <alignment vertical="center"/>
      <protection hidden="1"/>
    </xf>
    <xf numFmtId="0" fontId="0" fillId="5" borderId="0" xfId="0" applyFill="1" applyBorder="1" applyProtection="1">
      <alignment vertical="center"/>
      <protection hidden="1"/>
    </xf>
    <xf numFmtId="14" fontId="0" fillId="9" borderId="0" xfId="0" applyNumberFormat="1" applyFill="1" applyProtection="1">
      <alignment vertical="center"/>
      <protection hidden="1"/>
    </xf>
    <xf numFmtId="0" fontId="0" fillId="9" borderId="0" xfId="0" applyFill="1" applyProtection="1">
      <alignment vertical="center"/>
      <protection hidden="1"/>
    </xf>
    <xf numFmtId="0" fontId="0" fillId="0" borderId="0" xfId="0" applyAlignment="1" applyProtection="1">
      <alignment horizontal="right" vertical="center"/>
      <protection hidden="1"/>
    </xf>
    <xf numFmtId="0" fontId="0" fillId="10" borderId="0" xfId="0" applyFill="1" applyProtection="1">
      <alignment vertical="center"/>
      <protection hidden="1"/>
    </xf>
    <xf numFmtId="0" fontId="0" fillId="7" borderId="0" xfId="0" applyFill="1" applyProtection="1">
      <alignment vertical="center"/>
      <protection hidden="1"/>
    </xf>
    <xf numFmtId="49" fontId="0" fillId="11" borderId="0" xfId="0" applyNumberFormat="1" applyFill="1" applyProtection="1">
      <alignment vertical="center"/>
      <protection hidden="1"/>
    </xf>
    <xf numFmtId="0" fontId="15" fillId="10" borderId="0" xfId="0" applyFont="1" applyFill="1" applyAlignment="1" applyProtection="1">
      <alignment vertical="center"/>
      <protection hidden="1"/>
    </xf>
    <xf numFmtId="0" fontId="7" fillId="0" borderId="0" xfId="0" applyNumberFormat="1" applyFont="1" applyAlignment="1" applyProtection="1">
      <alignment horizontal="center" vertical="center"/>
      <protection hidden="1"/>
    </xf>
    <xf numFmtId="0" fontId="0" fillId="0" borderId="3" xfId="0" applyFill="1" applyBorder="1" applyProtection="1">
      <alignment vertical="center"/>
      <protection hidden="1"/>
    </xf>
    <xf numFmtId="0" fontId="0" fillId="0" borderId="7" xfId="0" applyFill="1" applyBorder="1" applyProtection="1">
      <alignment vertical="center"/>
      <protection hidden="1"/>
    </xf>
    <xf numFmtId="0" fontId="0" fillId="0" borderId="0" xfId="0" applyFill="1" applyBorder="1" applyProtection="1">
      <alignment vertical="center"/>
      <protection hidden="1"/>
    </xf>
    <xf numFmtId="0" fontId="0" fillId="0" borderId="22" xfId="0" applyFill="1" applyBorder="1" applyProtection="1">
      <alignment vertical="center"/>
      <protection hidden="1"/>
    </xf>
    <xf numFmtId="0" fontId="14" fillId="0" borderId="0" xfId="0" applyFont="1" applyFill="1" applyBorder="1" applyProtection="1">
      <alignment vertical="center"/>
      <protection hidden="1"/>
    </xf>
    <xf numFmtId="0" fontId="0" fillId="11" borderId="0" xfId="0" applyNumberFormat="1" applyFill="1" applyProtection="1">
      <alignment vertical="center"/>
      <protection hidden="1"/>
    </xf>
    <xf numFmtId="0" fontId="0" fillId="0" borderId="10" xfId="0" applyBorder="1" applyProtection="1">
      <alignment vertical="center"/>
      <protection hidden="1"/>
    </xf>
    <xf numFmtId="0" fontId="0" fillId="0" borderId="5" xfId="0" applyBorder="1" applyProtection="1">
      <alignment vertical="center"/>
      <protection hidden="1"/>
    </xf>
    <xf numFmtId="0" fontId="7" fillId="0" borderId="21" xfId="0" applyNumberFormat="1" applyFont="1" applyBorder="1" applyAlignment="1" applyProtection="1">
      <alignment horizontal="center" vertical="center"/>
      <protection hidden="1"/>
    </xf>
    <xf numFmtId="0" fontId="32" fillId="0" borderId="7" xfId="0" applyFont="1" applyFill="1" applyBorder="1" applyProtection="1">
      <alignment vertical="center"/>
      <protection hidden="1"/>
    </xf>
    <xf numFmtId="0" fontId="0" fillId="12" borderId="12" xfId="0" applyFill="1" applyBorder="1" applyProtection="1">
      <alignment vertical="center"/>
      <protection hidden="1"/>
    </xf>
    <xf numFmtId="0" fontId="0" fillId="6" borderId="12" xfId="0" applyFill="1" applyBorder="1" applyProtection="1">
      <alignment vertical="center"/>
      <protection hidden="1"/>
    </xf>
    <xf numFmtId="0" fontId="7" fillId="0" borderId="0" xfId="0" applyFont="1" applyAlignment="1" applyProtection="1">
      <alignment wrapText="1"/>
      <protection hidden="1"/>
    </xf>
    <xf numFmtId="0" fontId="0" fillId="0" borderId="3" xfId="0" applyBorder="1" applyProtection="1">
      <alignment vertical="center"/>
      <protection hidden="1"/>
    </xf>
    <xf numFmtId="0" fontId="0" fillId="0" borderId="7" xfId="0" applyBorder="1" applyProtection="1">
      <alignment vertical="center"/>
      <protection hidden="1"/>
    </xf>
    <xf numFmtId="0" fontId="7" fillId="0" borderId="22" xfId="0" applyNumberFormat="1" applyFont="1" applyBorder="1" applyAlignment="1" applyProtection="1">
      <alignment horizontal="center" vertical="center"/>
      <protection hidden="1"/>
    </xf>
    <xf numFmtId="0" fontId="0" fillId="0" borderId="23" xfId="0" applyBorder="1" applyProtection="1">
      <alignment vertical="center"/>
      <protection hidden="1"/>
    </xf>
    <xf numFmtId="0" fontId="7" fillId="0" borderId="24" xfId="0" applyNumberFormat="1" applyFont="1" applyBorder="1" applyAlignment="1" applyProtection="1">
      <alignment horizontal="center" vertical="center"/>
      <protection hidden="1"/>
    </xf>
    <xf numFmtId="0" fontId="4" fillId="8" borderId="0" xfId="0" applyFont="1" applyFill="1" applyBorder="1" applyAlignment="1" applyProtection="1">
      <protection hidden="1"/>
    </xf>
    <xf numFmtId="0" fontId="4" fillId="0" borderId="0" xfId="0" applyFont="1" applyBorder="1" applyAlignment="1" applyProtection="1">
      <protection hidden="1"/>
    </xf>
    <xf numFmtId="0" fontId="4" fillId="5" borderId="0" xfId="0" applyFont="1" applyFill="1" applyBorder="1" applyAlignment="1" applyProtection="1">
      <protection hidden="1"/>
    </xf>
    <xf numFmtId="0" fontId="0" fillId="12" borderId="0" xfId="0" applyFill="1" applyBorder="1" applyProtection="1">
      <alignment vertical="center"/>
      <protection hidden="1"/>
    </xf>
    <xf numFmtId="0" fontId="0" fillId="0" borderId="4" xfId="0" applyBorder="1" applyProtection="1">
      <alignment vertical="center"/>
      <protection hidden="1"/>
    </xf>
    <xf numFmtId="0" fontId="7" fillId="0" borderId="3" xfId="0" applyFont="1" applyFill="1" applyBorder="1" applyAlignment="1" applyProtection="1">
      <alignment horizontal="left" wrapText="1"/>
      <protection hidden="1"/>
    </xf>
    <xf numFmtId="0" fontId="7" fillId="0" borderId="7" xfId="0"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22" xfId="0" applyFont="1" applyFill="1" applyBorder="1" applyAlignment="1" applyProtection="1">
      <alignment horizontal="left" wrapText="1"/>
      <protection hidden="1"/>
    </xf>
    <xf numFmtId="49" fontId="13" fillId="0" borderId="21" xfId="0" applyNumberFormat="1" applyFont="1" applyBorder="1" applyProtection="1">
      <alignment vertical="center"/>
      <protection hidden="1"/>
    </xf>
    <xf numFmtId="0" fontId="7" fillId="0" borderId="21" xfId="0" applyFont="1" applyBorder="1" applyAlignment="1" applyProtection="1">
      <alignment horizontal="center" wrapText="1"/>
      <protection hidden="1"/>
    </xf>
    <xf numFmtId="0" fontId="0" fillId="0" borderId="3" xfId="0" applyFont="1" applyFill="1" applyBorder="1" applyProtection="1">
      <alignment vertical="center"/>
      <protection hidden="1"/>
    </xf>
    <xf numFmtId="0" fontId="0" fillId="0" borderId="7"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22" xfId="0" applyFont="1" applyFill="1" applyBorder="1" applyProtection="1">
      <alignment vertical="center"/>
      <protection hidden="1"/>
    </xf>
    <xf numFmtId="0" fontId="3" fillId="0" borderId="7" xfId="0" applyFont="1" applyFill="1" applyBorder="1" applyProtection="1">
      <alignment vertical="center"/>
      <protection hidden="1"/>
    </xf>
    <xf numFmtId="0" fontId="3" fillId="0" borderId="0" xfId="0" applyFont="1" applyFill="1" applyBorder="1" applyProtection="1">
      <alignment vertical="center"/>
      <protection hidden="1"/>
    </xf>
    <xf numFmtId="0" fontId="7" fillId="0" borderId="22" xfId="0" applyFont="1" applyBorder="1" applyAlignment="1" applyProtection="1">
      <alignment wrapText="1"/>
      <protection hidden="1"/>
    </xf>
    <xf numFmtId="0" fontId="5" fillId="12" borderId="0" xfId="0" applyFont="1" applyFill="1" applyBorder="1" applyAlignment="1" applyProtection="1">
      <alignment horizontal="right" vertical="center"/>
      <protection hidden="1"/>
    </xf>
    <xf numFmtId="0" fontId="3" fillId="0" borderId="3" xfId="0" applyFont="1" applyFill="1" applyBorder="1" applyProtection="1">
      <alignment vertical="center"/>
      <protection hidden="1"/>
    </xf>
    <xf numFmtId="0" fontId="3" fillId="0" borderId="22" xfId="0" applyFont="1" applyFill="1" applyBorder="1" applyProtection="1">
      <alignment vertical="center"/>
      <protection hidden="1"/>
    </xf>
    <xf numFmtId="0" fontId="5" fillId="8" borderId="0" xfId="0" applyFont="1" applyFill="1" applyBorder="1" applyAlignment="1" applyProtection="1">
      <alignment horizontal="right" vertical="center"/>
      <protection hidden="1"/>
    </xf>
    <xf numFmtId="0" fontId="5" fillId="5" borderId="0" xfId="0" applyFont="1" applyFill="1" applyBorder="1" applyAlignment="1" applyProtection="1">
      <alignment horizontal="right" vertical="center"/>
      <protection hidden="1"/>
    </xf>
    <xf numFmtId="0" fontId="0" fillId="0" borderId="12" xfId="0" applyFill="1" applyBorder="1" applyProtection="1">
      <alignment vertical="center"/>
      <protection hidden="1"/>
    </xf>
    <xf numFmtId="0" fontId="0" fillId="8" borderId="0" xfId="0" applyFill="1" applyBorder="1" applyAlignment="1" applyProtection="1">
      <alignment horizontal="left" vertical="center" indent="1"/>
      <protection hidden="1"/>
    </xf>
    <xf numFmtId="0" fontId="0" fillId="5" borderId="0" xfId="0" applyFill="1" applyBorder="1" applyAlignment="1" applyProtection="1">
      <alignment horizontal="left" vertical="center" indent="1"/>
      <protection hidden="1"/>
    </xf>
    <xf numFmtId="0" fontId="0" fillId="0" borderId="22" xfId="0" applyBorder="1" applyProtection="1">
      <alignment vertical="center"/>
      <protection hidden="1"/>
    </xf>
    <xf numFmtId="0" fontId="0" fillId="8" borderId="0" xfId="0" applyFill="1" applyBorder="1" applyAlignment="1" applyProtection="1">
      <alignment horizontal="right" vertical="center"/>
      <protection hidden="1"/>
    </xf>
    <xf numFmtId="0" fontId="0" fillId="5" borderId="0" xfId="0" applyFill="1" applyBorder="1" applyAlignment="1" applyProtection="1">
      <alignment horizontal="right" vertical="center"/>
      <protection hidden="1"/>
    </xf>
    <xf numFmtId="0" fontId="0" fillId="0" borderId="4" xfId="0" applyFill="1" applyBorder="1" applyProtection="1">
      <alignment vertical="center"/>
      <protection hidden="1"/>
    </xf>
    <xf numFmtId="0" fontId="0" fillId="0" borderId="23" xfId="0" applyFill="1" applyBorder="1" applyProtection="1">
      <alignment vertical="center"/>
      <protection hidden="1"/>
    </xf>
    <xf numFmtId="0" fontId="0" fillId="0" borderId="1" xfId="0" applyFill="1" applyBorder="1" applyProtection="1">
      <alignment vertical="center"/>
      <protection hidden="1"/>
    </xf>
    <xf numFmtId="0" fontId="0" fillId="0" borderId="24" xfId="0" applyFill="1" applyBorder="1" applyProtection="1">
      <alignment vertical="center"/>
      <protection hidden="1"/>
    </xf>
    <xf numFmtId="0" fontId="0" fillId="0" borderId="24" xfId="0" applyBorder="1" applyProtection="1">
      <alignment vertical="center"/>
      <protection hidden="1"/>
    </xf>
    <xf numFmtId="0" fontId="4" fillId="0" borderId="18" xfId="0" applyFont="1" applyBorder="1" applyProtection="1">
      <alignment vertical="center"/>
      <protection hidden="1"/>
    </xf>
    <xf numFmtId="0" fontId="0" fillId="0" borderId="19" xfId="0" applyBorder="1" applyProtection="1">
      <alignment vertical="center"/>
      <protection hidden="1"/>
    </xf>
    <xf numFmtId="0" fontId="4" fillId="0" borderId="19" xfId="0" applyFont="1" applyBorder="1" applyProtection="1">
      <alignment vertical="center"/>
      <protection hidden="1"/>
    </xf>
    <xf numFmtId="0" fontId="0" fillId="0" borderId="20" xfId="0" applyBorder="1" applyProtection="1">
      <alignment vertical="center"/>
      <protection hidden="1"/>
    </xf>
    <xf numFmtId="0" fontId="4" fillId="0" borderId="0" xfId="0" applyFont="1" applyAlignment="1" applyProtection="1">
      <alignment horizontal="right" vertical="center"/>
      <protection hidden="1"/>
    </xf>
    <xf numFmtId="49" fontId="13" fillId="0" borderId="0" xfId="0" applyNumberFormat="1" applyFont="1" applyBorder="1" applyProtection="1">
      <alignment vertical="center"/>
      <protection hidden="1"/>
    </xf>
    <xf numFmtId="0" fontId="7" fillId="0" borderId="0" xfId="0" applyFont="1" applyBorder="1" applyAlignment="1" applyProtection="1">
      <alignment horizontal="center" wrapText="1"/>
      <protection hidden="1"/>
    </xf>
    <xf numFmtId="0" fontId="7" fillId="0" borderId="0" xfId="0" applyNumberFormat="1" applyFont="1" applyBorder="1" applyAlignment="1" applyProtection="1">
      <alignment horizontal="center" vertical="center"/>
      <protection hidden="1"/>
    </xf>
    <xf numFmtId="0" fontId="32" fillId="0" borderId="0" xfId="0" applyFont="1" applyFill="1" applyBorder="1" applyProtection="1">
      <alignment vertical="center"/>
      <protection hidden="1"/>
    </xf>
    <xf numFmtId="0" fontId="7" fillId="0" borderId="0" xfId="0" applyFont="1" applyBorder="1" applyAlignment="1" applyProtection="1">
      <alignment wrapText="1"/>
      <protection hidden="1"/>
    </xf>
    <xf numFmtId="0" fontId="13" fillId="0" borderId="0" xfId="0" applyFont="1" applyFill="1" applyProtection="1">
      <alignment vertical="center"/>
      <protection hidden="1"/>
    </xf>
    <xf numFmtId="49" fontId="7" fillId="0" borderId="0" xfId="0" applyNumberFormat="1" applyFont="1" applyFill="1" applyProtection="1">
      <alignment vertical="center"/>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horizontal="right" vertical="center" wrapText="1" shrinkToFit="1"/>
      <protection hidden="1"/>
    </xf>
    <xf numFmtId="0" fontId="9" fillId="0" borderId="33" xfId="0" applyFont="1" applyFill="1" applyBorder="1" applyAlignment="1" applyProtection="1">
      <alignment horizontal="left" vertical="top" wrapText="1"/>
      <protection hidden="1"/>
    </xf>
    <xf numFmtId="0" fontId="7" fillId="0" borderId="0" xfId="0" applyFont="1" applyFill="1" applyAlignment="1" applyProtection="1">
      <alignment vertical="top" wrapText="1"/>
      <protection hidden="1"/>
    </xf>
    <xf numFmtId="0" fontId="19" fillId="0" borderId="0" xfId="0" applyFont="1" applyFill="1" applyAlignment="1" applyProtection="1">
      <alignment horizontal="right" vertical="top" textRotation="255"/>
      <protection hidden="1"/>
    </xf>
    <xf numFmtId="0" fontId="12" fillId="0" borderId="0" xfId="0" applyFont="1" applyFill="1" applyBorder="1" applyAlignment="1" applyProtection="1">
      <alignment horizontal="left" vertical="top" wrapText="1"/>
      <protection hidden="1"/>
    </xf>
    <xf numFmtId="0" fontId="26" fillId="0" borderId="0" xfId="0" applyFont="1" applyFill="1" applyAlignment="1" applyProtection="1">
      <protection hidden="1"/>
    </xf>
    <xf numFmtId="0" fontId="13" fillId="13" borderId="2" xfId="0" applyFont="1" applyFill="1" applyBorder="1" applyAlignment="1" applyProtection="1">
      <alignment horizontal="center" vertical="center"/>
      <protection hidden="1"/>
    </xf>
    <xf numFmtId="0" fontId="7" fillId="0" borderId="33" xfId="0" applyFont="1" applyFill="1" applyBorder="1" applyAlignment="1" applyProtection="1">
      <alignment horizontal="center" vertical="center"/>
      <protection hidden="1"/>
    </xf>
    <xf numFmtId="0" fontId="13" fillId="0" borderId="2" xfId="0" applyNumberFormat="1" applyFont="1" applyFill="1" applyBorder="1" applyAlignment="1" applyProtection="1">
      <alignment horizontal="center" vertical="center" shrinkToFit="1"/>
      <protection hidden="1"/>
    </xf>
    <xf numFmtId="49" fontId="7" fillId="0" borderId="33" xfId="0" applyNumberFormat="1" applyFont="1" applyFill="1" applyBorder="1" applyProtection="1">
      <alignment vertical="center"/>
      <protection hidden="1"/>
    </xf>
    <xf numFmtId="0" fontId="7" fillId="0" borderId="0" xfId="0" applyFont="1" applyFill="1" applyAlignment="1" applyProtection="1">
      <alignment horizontal="right" vertical="top"/>
      <protection hidden="1"/>
    </xf>
    <xf numFmtId="0" fontId="26" fillId="0" borderId="0" xfId="0" applyFont="1" applyFill="1" applyBorder="1" applyAlignment="1" applyProtection="1">
      <protection hidden="1"/>
    </xf>
    <xf numFmtId="0" fontId="9" fillId="0" borderId="0" xfId="0" applyFont="1" applyFill="1" applyBorder="1" applyAlignment="1" applyProtection="1">
      <protection hidden="1"/>
    </xf>
    <xf numFmtId="49" fontId="7" fillId="0" borderId="0" xfId="0" applyNumberFormat="1" applyFont="1" applyFill="1" applyBorder="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Fill="1" applyBorder="1" applyAlignment="1" applyProtection="1">
      <alignment horizontal="left" vertical="top"/>
      <protection hidden="1"/>
    </xf>
    <xf numFmtId="0" fontId="9" fillId="0" borderId="33" xfId="0" applyFont="1" applyFill="1" applyBorder="1" applyAlignment="1" applyProtection="1">
      <alignment horizontal="right" vertical="center"/>
      <protection hidden="1"/>
    </xf>
    <xf numFmtId="0" fontId="7" fillId="10" borderId="2" xfId="0" applyFont="1" applyFill="1" applyBorder="1" applyProtection="1">
      <alignment vertical="center"/>
      <protection hidden="1"/>
    </xf>
    <xf numFmtId="49" fontId="14" fillId="0" borderId="33" xfId="0" applyNumberFormat="1" applyFont="1" applyFill="1" applyBorder="1" applyAlignment="1" applyProtection="1">
      <alignment horizontal="center" vertical="center" shrinkToFit="1"/>
      <protection hidden="1"/>
    </xf>
    <xf numFmtId="49" fontId="9" fillId="0" borderId="2" xfId="0" applyNumberFormat="1" applyFont="1" applyFill="1" applyBorder="1" applyAlignment="1" applyProtection="1">
      <alignment horizontal="left" vertical="center" wrapText="1"/>
      <protection hidden="1"/>
    </xf>
    <xf numFmtId="0" fontId="12" fillId="0" borderId="0" xfId="0" applyFont="1" applyFill="1" applyBorder="1" applyAlignment="1" applyProtection="1">
      <alignment vertical="top" wrapText="1"/>
      <protection hidden="1"/>
    </xf>
    <xf numFmtId="0" fontId="12" fillId="0" borderId="33" xfId="0" applyFont="1" applyFill="1" applyBorder="1" applyAlignment="1" applyProtection="1">
      <alignment vertical="top"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right" vertical="center" wrapText="1"/>
      <protection hidden="1"/>
    </xf>
    <xf numFmtId="0" fontId="7" fillId="0" borderId="32"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21" fillId="0" borderId="0" xfId="0" applyFont="1" applyFill="1" applyAlignment="1" applyProtection="1">
      <alignment horizontal="left" vertical="center" wrapText="1"/>
      <protection hidden="1"/>
    </xf>
    <xf numFmtId="0" fontId="21" fillId="0" borderId="32" xfId="0" applyFont="1" applyFill="1" applyBorder="1" applyAlignment="1" applyProtection="1">
      <alignment horizontal="left" vertical="center" wrapText="1"/>
      <protection hidden="1"/>
    </xf>
    <xf numFmtId="0" fontId="14" fillId="10" borderId="2" xfId="0" applyFont="1" applyFill="1" applyBorder="1" applyProtection="1">
      <alignment vertical="center"/>
      <protection hidden="1"/>
    </xf>
    <xf numFmtId="0" fontId="14" fillId="0" borderId="6" xfId="0" applyNumberFormat="1" applyFont="1" applyFill="1" applyBorder="1" applyAlignment="1" applyProtection="1">
      <alignment horizontal="left" vertical="center" shrinkToFit="1"/>
      <protection hidden="1"/>
    </xf>
    <xf numFmtId="0" fontId="14" fillId="0" borderId="2" xfId="0" applyNumberFormat="1" applyFont="1" applyFill="1" applyBorder="1" applyAlignment="1" applyProtection="1">
      <alignment horizontal="left" vertical="center" shrinkToFit="1"/>
      <protection hidden="1"/>
    </xf>
    <xf numFmtId="0" fontId="14" fillId="0" borderId="0" xfId="0" applyFont="1" applyFill="1" applyProtection="1">
      <alignment vertical="center"/>
      <protection hidden="1"/>
    </xf>
    <xf numFmtId="0" fontId="14" fillId="0" borderId="23" xfId="0" applyNumberFormat="1" applyFont="1" applyFill="1" applyBorder="1" applyAlignment="1" applyProtection="1">
      <alignment horizontal="left" vertical="center" shrinkToFit="1"/>
      <protection hidden="1"/>
    </xf>
    <xf numFmtId="0" fontId="21" fillId="0" borderId="32" xfId="0" applyFont="1" applyFill="1" applyBorder="1" applyAlignment="1" applyProtection="1">
      <alignment vertical="center" wrapText="1"/>
      <protection hidden="1"/>
    </xf>
    <xf numFmtId="0" fontId="14" fillId="0" borderId="11"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7" fillId="0" borderId="2" xfId="0" applyNumberFormat="1" applyFont="1" applyFill="1" applyBorder="1" applyAlignment="1" applyProtection="1">
      <alignment horizontal="right" vertical="center"/>
      <protection hidden="1"/>
    </xf>
    <xf numFmtId="49" fontId="23" fillId="0" borderId="33" xfId="0" applyNumberFormat="1" applyFont="1" applyFill="1" applyBorder="1" applyAlignment="1" applyProtection="1">
      <alignment horizontal="center" vertical="center" wrapText="1"/>
      <protection hidden="1"/>
    </xf>
    <xf numFmtId="49" fontId="24" fillId="0" borderId="0" xfId="0" applyNumberFormat="1" applyFont="1" applyFill="1" applyBorder="1" applyAlignment="1" applyProtection="1">
      <alignment vertical="center" wrapText="1"/>
      <protection hidden="1"/>
    </xf>
    <xf numFmtId="49" fontId="7" fillId="0" borderId="0" xfId="0" applyNumberFormat="1" applyFont="1" applyFill="1" applyAlignment="1" applyProtection="1">
      <alignment horizontal="center" vertical="center"/>
      <protection hidden="1"/>
    </xf>
    <xf numFmtId="49" fontId="7" fillId="0" borderId="33" xfId="0" applyNumberFormat="1" applyFont="1" applyFill="1" applyBorder="1" applyAlignment="1" applyProtection="1">
      <alignment horizontal="center" vertical="center"/>
      <protection hidden="1"/>
    </xf>
    <xf numFmtId="49" fontId="8" fillId="0" borderId="0" xfId="0" applyNumberFormat="1" applyFont="1" applyFill="1" applyAlignment="1" applyProtection="1">
      <alignment vertical="center" shrinkToFit="1"/>
      <protection hidden="1"/>
    </xf>
    <xf numFmtId="0" fontId="7" fillId="0" borderId="0" xfId="0" applyFont="1" applyFill="1" applyBorder="1" applyAlignment="1" applyProtection="1">
      <alignment vertical="center" wrapText="1" shrinkToFit="1"/>
      <protection hidden="1"/>
    </xf>
    <xf numFmtId="0" fontId="7" fillId="0" borderId="33" xfId="0" applyFont="1" applyFill="1" applyBorder="1" applyAlignment="1" applyProtection="1">
      <alignment vertical="center" wrapText="1" shrinkToFit="1"/>
      <protection hidden="1"/>
    </xf>
    <xf numFmtId="0" fontId="7" fillId="0" borderId="0" xfId="0" applyFont="1" applyFill="1" applyBorder="1" applyAlignment="1" applyProtection="1">
      <alignment vertical="center"/>
      <protection hidden="1"/>
    </xf>
    <xf numFmtId="49" fontId="11" fillId="0" borderId="0" xfId="0" applyNumberFormat="1" applyFont="1" applyFill="1" applyAlignment="1" applyProtection="1">
      <alignment horizontal="center" vertical="center" shrinkToFit="1"/>
      <protection hidden="1"/>
    </xf>
    <xf numFmtId="0" fontId="7" fillId="0" borderId="0" xfId="0" applyFont="1" applyFill="1" applyBorder="1" applyAlignment="1" applyProtection="1">
      <alignment horizontal="center" vertical="center" wrapText="1" shrinkToFit="1"/>
      <protection hidden="1"/>
    </xf>
    <xf numFmtId="0" fontId="7" fillId="0" borderId="33" xfId="0" applyFont="1" applyFill="1" applyBorder="1" applyAlignment="1" applyProtection="1">
      <alignment horizontal="center" vertical="center" wrapText="1" shrinkToFit="1"/>
      <protection hidden="1"/>
    </xf>
    <xf numFmtId="0" fontId="14" fillId="0" borderId="33" xfId="0" applyFont="1" applyFill="1" applyBorder="1" applyAlignment="1" applyProtection="1">
      <alignment horizontal="center" vertical="center" wrapText="1"/>
      <protection hidden="1"/>
    </xf>
    <xf numFmtId="0" fontId="20" fillId="10" borderId="5" xfId="0" applyFont="1" applyFill="1" applyBorder="1" applyAlignment="1" applyProtection="1">
      <alignment horizontal="center" vertical="center"/>
      <protection hidden="1"/>
    </xf>
    <xf numFmtId="0" fontId="20" fillId="10" borderId="10" xfId="0" applyFont="1" applyFill="1" applyBorder="1" applyAlignment="1" applyProtection="1">
      <alignment horizontal="left" vertical="center"/>
      <protection hidden="1"/>
    </xf>
    <xf numFmtId="0" fontId="14" fillId="10" borderId="5" xfId="0" applyFont="1" applyFill="1" applyBorder="1" applyAlignment="1" applyProtection="1">
      <alignment horizontal="left" vertical="center" wrapText="1"/>
      <protection hidden="1"/>
    </xf>
    <xf numFmtId="49" fontId="14" fillId="13" borderId="2" xfId="0" applyNumberFormat="1" applyFont="1" applyFill="1" applyBorder="1" applyAlignment="1" applyProtection="1">
      <alignment horizontal="center" vertical="center"/>
      <protection hidden="1"/>
    </xf>
    <xf numFmtId="0" fontId="14" fillId="0" borderId="6" xfId="0" applyFont="1" applyFill="1" applyBorder="1" applyAlignment="1" applyProtection="1">
      <alignment horizontal="left" vertical="center"/>
      <protection hidden="1"/>
    </xf>
    <xf numFmtId="0" fontId="7" fillId="0" borderId="33"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horizontal="left" vertical="center" shrinkToFit="1"/>
      <protection hidden="1"/>
    </xf>
    <xf numFmtId="0" fontId="14" fillId="0" borderId="2"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vertical="center" shrinkToFit="1"/>
      <protection hidden="1"/>
    </xf>
    <xf numFmtId="49" fontId="20" fillId="10" borderId="2" xfId="0" applyNumberFormat="1"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protection hidden="1"/>
    </xf>
    <xf numFmtId="0" fontId="7" fillId="0" borderId="2" xfId="0" applyFont="1" applyFill="1" applyBorder="1" applyProtection="1">
      <alignment vertical="center"/>
      <protection hidden="1"/>
    </xf>
    <xf numFmtId="0" fontId="7" fillId="0" borderId="0" xfId="0" applyFont="1" applyFill="1" applyAlignment="1" applyProtection="1">
      <alignment horizontal="left" vertical="center"/>
      <protection hidden="1"/>
    </xf>
    <xf numFmtId="49" fontId="20" fillId="0" borderId="2" xfId="0" applyNumberFormat="1" applyFont="1" applyFill="1" applyBorder="1" applyAlignment="1" applyProtection="1">
      <alignment horizontal="left" vertical="center" wrapText="1" shrinkToFit="1"/>
      <protection hidden="1"/>
    </xf>
    <xf numFmtId="0" fontId="14" fillId="0" borderId="2"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wrapText="1"/>
      <protection hidden="1"/>
    </xf>
    <xf numFmtId="0" fontId="7" fillId="0" borderId="10" xfId="0" applyFont="1" applyFill="1" applyBorder="1" applyProtection="1">
      <alignment vertical="center"/>
      <protection hidden="1"/>
    </xf>
    <xf numFmtId="0" fontId="7" fillId="0" borderId="3" xfId="0" applyFont="1" applyFill="1" applyBorder="1" applyProtection="1">
      <alignment vertical="center"/>
      <protection hidden="1"/>
    </xf>
    <xf numFmtId="0" fontId="7" fillId="0" borderId="4" xfId="0" applyFont="1" applyFill="1" applyBorder="1" applyProtection="1">
      <alignment vertical="center"/>
      <protection hidden="1"/>
    </xf>
    <xf numFmtId="0" fontId="7" fillId="0" borderId="5" xfId="0" applyFont="1" applyFill="1" applyBorder="1" applyProtection="1">
      <alignment vertical="center"/>
      <protection hidden="1"/>
    </xf>
    <xf numFmtId="0" fontId="7" fillId="0" borderId="7" xfId="0" applyFont="1" applyFill="1" applyBorder="1" applyProtection="1">
      <alignment vertical="center"/>
      <protection hidden="1"/>
    </xf>
    <xf numFmtId="14" fontId="7" fillId="0" borderId="6" xfId="0" applyNumberFormat="1" applyFont="1" applyFill="1" applyBorder="1" applyAlignment="1" applyProtection="1">
      <alignment horizontal="center" vertical="center"/>
      <protection hidden="1"/>
    </xf>
    <xf numFmtId="0" fontId="7" fillId="0" borderId="21" xfId="0" applyFont="1" applyFill="1" applyBorder="1" applyProtection="1">
      <alignment vertical="center"/>
      <protection hidden="1"/>
    </xf>
    <xf numFmtId="0" fontId="7" fillId="0" borderId="22" xfId="0" applyFont="1" applyFill="1" applyBorder="1" applyProtection="1">
      <alignment vertical="center"/>
      <protection hidden="1"/>
    </xf>
    <xf numFmtId="0" fontId="7" fillId="0" borderId="23" xfId="0" applyFont="1" applyFill="1" applyBorder="1" applyProtection="1">
      <alignment vertical="center"/>
      <protection hidden="1"/>
    </xf>
    <xf numFmtId="0" fontId="7" fillId="0" borderId="24" xfId="0" applyFont="1" applyFill="1" applyBorder="1" applyProtection="1">
      <alignment vertical="center"/>
      <protection hidden="1"/>
    </xf>
    <xf numFmtId="49" fontId="20" fillId="0" borderId="3" xfId="0" applyNumberFormat="1" applyFont="1" applyFill="1" applyBorder="1" applyAlignment="1" applyProtection="1">
      <alignment horizontal="left" vertical="center" wrapText="1" shrinkToFit="1"/>
      <protection hidden="1"/>
    </xf>
    <xf numFmtId="49" fontId="20" fillId="0" borderId="10" xfId="0" applyNumberFormat="1" applyFont="1" applyFill="1" applyBorder="1" applyAlignment="1" applyProtection="1">
      <alignment horizontal="left" vertical="center" wrapText="1" shrinkToFit="1"/>
      <protection hidden="1"/>
    </xf>
    <xf numFmtId="0" fontId="7" fillId="0" borderId="6" xfId="0" applyFont="1" applyFill="1" applyBorder="1" applyProtection="1">
      <alignment vertical="center"/>
      <protection hidden="1"/>
    </xf>
    <xf numFmtId="0" fontId="7" fillId="0" borderId="9" xfId="0" applyFont="1" applyFill="1" applyBorder="1" applyProtection="1">
      <alignment vertical="center"/>
      <protection hidden="1"/>
    </xf>
    <xf numFmtId="0" fontId="20" fillId="0" borderId="6" xfId="0" applyFont="1" applyFill="1" applyBorder="1" applyAlignment="1" applyProtection="1">
      <alignment horizontal="left" vertical="center" wrapText="1"/>
      <protection hidden="1"/>
    </xf>
    <xf numFmtId="0" fontId="20" fillId="0" borderId="9" xfId="0" applyFont="1" applyFill="1" applyBorder="1" applyAlignment="1" applyProtection="1">
      <alignment horizontal="left" vertical="center" wrapText="1"/>
      <protection hidden="1"/>
    </xf>
    <xf numFmtId="0" fontId="9" fillId="10" borderId="2" xfId="0" applyFont="1" applyFill="1" applyBorder="1" applyAlignment="1" applyProtection="1">
      <alignment vertical="center" wrapText="1"/>
      <protection hidden="1"/>
    </xf>
    <xf numFmtId="0" fontId="20" fillId="0" borderId="24" xfId="0" applyFont="1" applyFill="1" applyBorder="1" applyAlignment="1" applyProtection="1">
      <alignment horizontal="left" vertical="center"/>
      <protection hidden="1"/>
    </xf>
    <xf numFmtId="0" fontId="35" fillId="0" borderId="2" xfId="0"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protection hidden="1"/>
    </xf>
    <xf numFmtId="0" fontId="7" fillId="0" borderId="34" xfId="0" applyFont="1" applyFill="1" applyBorder="1" applyAlignment="1" applyProtection="1">
      <alignment horizontal="center" vertical="center"/>
      <protection hidden="1"/>
    </xf>
    <xf numFmtId="0" fontId="14" fillId="0" borderId="10" xfId="0" applyFont="1" applyFill="1" applyBorder="1" applyAlignment="1" applyProtection="1">
      <alignment horizontal="left" vertical="center" wrapText="1"/>
      <protection hidden="1"/>
    </xf>
    <xf numFmtId="0" fontId="9" fillId="0" borderId="2" xfId="0" applyFont="1" applyFill="1" applyBorder="1" applyAlignment="1" applyProtection="1">
      <alignment vertical="center" wrapText="1"/>
      <protection hidden="1"/>
    </xf>
    <xf numFmtId="0" fontId="7" fillId="0" borderId="6" xfId="0" applyFont="1" applyFill="1" applyBorder="1" applyAlignment="1" applyProtection="1">
      <alignment horizontal="left" vertical="center"/>
      <protection hidden="1"/>
    </xf>
    <xf numFmtId="0" fontId="7" fillId="0" borderId="9" xfId="0" applyFont="1" applyFill="1" applyBorder="1" applyAlignment="1" applyProtection="1">
      <alignment horizontal="left" vertical="center"/>
      <protection hidden="1"/>
    </xf>
    <xf numFmtId="178" fontId="7" fillId="0" borderId="0" xfId="0" applyNumberFormat="1" applyFont="1" applyFill="1" applyProtection="1">
      <alignment vertical="center"/>
      <protection hidden="1"/>
    </xf>
    <xf numFmtId="0" fontId="19" fillId="0" borderId="0" xfId="0" applyFont="1" applyFill="1" applyAlignment="1" applyProtection="1">
      <alignment horizontal="center" vertical="top" textRotation="255"/>
      <protection hidden="1"/>
    </xf>
    <xf numFmtId="0" fontId="36" fillId="0" borderId="0" xfId="0" applyFont="1" applyFill="1" applyProtection="1">
      <alignment vertical="center"/>
      <protection hidden="1"/>
    </xf>
    <xf numFmtId="0" fontId="35" fillId="0" borderId="8" xfId="0" applyFont="1" applyFill="1" applyBorder="1" applyAlignment="1" applyProtection="1">
      <alignment horizontal="center" vertical="center"/>
      <protection hidden="1"/>
    </xf>
    <xf numFmtId="0" fontId="9" fillId="10" borderId="9" xfId="0" applyFont="1" applyFill="1" applyBorder="1" applyAlignment="1" applyProtection="1">
      <alignment vertical="center" wrapText="1"/>
      <protection hidden="1"/>
    </xf>
    <xf numFmtId="0" fontId="35" fillId="0" borderId="9" xfId="0" applyFont="1" applyFill="1" applyBorder="1" applyAlignment="1" applyProtection="1">
      <alignment horizontal="center" vertical="center"/>
      <protection hidden="1"/>
    </xf>
    <xf numFmtId="0" fontId="35" fillId="0" borderId="36" xfId="0" applyFont="1" applyFill="1" applyBorder="1" applyAlignment="1" applyProtection="1">
      <alignment horizontal="center" vertical="center"/>
      <protection hidden="1"/>
    </xf>
    <xf numFmtId="0" fontId="20" fillId="0" borderId="22" xfId="0" applyFont="1" applyFill="1" applyBorder="1" applyAlignment="1" applyProtection="1">
      <alignment horizontal="left" vertical="center"/>
      <protection hidden="1"/>
    </xf>
    <xf numFmtId="0" fontId="7" fillId="0" borderId="21" xfId="0" applyFont="1" applyFill="1" applyBorder="1" applyAlignment="1" applyProtection="1">
      <alignment horizontal="center" vertical="center"/>
      <protection hidden="1"/>
    </xf>
    <xf numFmtId="14" fontId="7" fillId="0" borderId="23" xfId="0" applyNumberFormat="1" applyFont="1" applyFill="1" applyBorder="1" applyAlignment="1" applyProtection="1">
      <alignment horizontal="center" vertical="center"/>
      <protection hidden="1"/>
    </xf>
    <xf numFmtId="0" fontId="35" fillId="0" borderId="38" xfId="0" applyFont="1" applyFill="1" applyBorder="1" applyAlignment="1" applyProtection="1">
      <alignment horizontal="center" vertical="center"/>
      <protection hidden="1"/>
    </xf>
    <xf numFmtId="0" fontId="7" fillId="0" borderId="8" xfId="0" applyFont="1" applyFill="1" applyBorder="1" applyProtection="1">
      <alignment vertical="center"/>
      <protection hidden="1"/>
    </xf>
    <xf numFmtId="49" fontId="20" fillId="0" borderId="8" xfId="0" applyNumberFormat="1" applyFont="1" applyFill="1" applyBorder="1" applyAlignment="1" applyProtection="1">
      <alignment horizontal="left" vertical="center" wrapText="1" shrinkToFit="1"/>
      <protection hidden="1"/>
    </xf>
    <xf numFmtId="14" fontId="7" fillId="0" borderId="8" xfId="0" applyNumberFormat="1"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14" fontId="7" fillId="0" borderId="11" xfId="0" applyNumberFormat="1" applyFont="1" applyFill="1" applyBorder="1" applyAlignment="1" applyProtection="1">
      <alignment horizontal="center" vertical="center"/>
      <protection hidden="1"/>
    </xf>
    <xf numFmtId="0" fontId="35" fillId="0" borderId="11"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1" xfId="0" applyFont="1" applyFill="1" applyBorder="1" applyProtection="1">
      <alignment vertical="center"/>
      <protection hidden="1"/>
    </xf>
    <xf numFmtId="14" fontId="7" fillId="0" borderId="7" xfId="0" applyNumberFormat="1" applyFont="1" applyFill="1" applyBorder="1" applyAlignment="1" applyProtection="1">
      <alignment horizontal="left" vertical="center"/>
      <protection hidden="1"/>
    </xf>
    <xf numFmtId="0" fontId="7" fillId="0" borderId="1" xfId="0" applyFont="1" applyFill="1" applyBorder="1" applyProtection="1">
      <alignment vertical="center"/>
      <protection hidden="1"/>
    </xf>
    <xf numFmtId="49" fontId="20" fillId="0" borderId="6" xfId="0" applyNumberFormat="1" applyFont="1" applyFill="1" applyBorder="1" applyAlignment="1" applyProtection="1">
      <alignment horizontal="left" vertical="center" wrapText="1" shrinkToFit="1"/>
      <protection hidden="1"/>
    </xf>
    <xf numFmtId="49" fontId="20" fillId="0" borderId="5" xfId="0" applyNumberFormat="1" applyFont="1" applyFill="1" applyBorder="1" applyAlignment="1" applyProtection="1">
      <alignment horizontal="left" vertical="center" wrapText="1" shrinkToFit="1"/>
      <protection hidden="1"/>
    </xf>
    <xf numFmtId="0" fontId="35" fillId="0" borderId="39" xfId="0" applyFont="1" applyFill="1" applyBorder="1" applyAlignment="1" applyProtection="1">
      <alignment horizontal="center" vertical="center"/>
      <protection hidden="1"/>
    </xf>
    <xf numFmtId="0" fontId="7" fillId="0" borderId="40" xfId="0" applyFont="1" applyFill="1" applyBorder="1" applyAlignment="1" applyProtection="1">
      <alignment horizontal="center" vertical="center"/>
      <protection hidden="1"/>
    </xf>
    <xf numFmtId="14" fontId="7" fillId="0" borderId="40" xfId="0" applyNumberFormat="1" applyFont="1" applyFill="1" applyBorder="1" applyAlignment="1" applyProtection="1">
      <alignment horizontal="center" vertical="center"/>
      <protection hidden="1"/>
    </xf>
    <xf numFmtId="0" fontId="20" fillId="0" borderId="11" xfId="0" applyFont="1" applyFill="1" applyBorder="1" applyAlignment="1" applyProtection="1">
      <alignment horizontal="left" vertical="center"/>
      <protection hidden="1"/>
    </xf>
    <xf numFmtId="49" fontId="20" fillId="0" borderId="11" xfId="0" applyNumberFormat="1" applyFont="1" applyFill="1" applyBorder="1" applyAlignment="1" applyProtection="1">
      <alignment horizontal="left" vertical="center" wrapText="1" shrinkToFit="1"/>
      <protection hidden="1"/>
    </xf>
    <xf numFmtId="0" fontId="20" fillId="0" borderId="6" xfId="0" applyFont="1" applyFill="1" applyBorder="1" applyAlignment="1" applyProtection="1">
      <alignment horizontal="left" vertical="center"/>
      <protection hidden="1"/>
    </xf>
    <xf numFmtId="0" fontId="7" fillId="0" borderId="9" xfId="0" applyFont="1" applyFill="1" applyBorder="1" applyAlignment="1" applyProtection="1">
      <alignment vertical="center"/>
      <protection hidden="1"/>
    </xf>
    <xf numFmtId="49" fontId="20" fillId="0" borderId="6" xfId="0" applyNumberFormat="1" applyFont="1" applyFill="1" applyBorder="1" applyAlignment="1" applyProtection="1">
      <alignment horizontal="left" vertical="center"/>
      <protection hidden="1"/>
    </xf>
    <xf numFmtId="14" fontId="37" fillId="0" borderId="23" xfId="0" applyNumberFormat="1" applyFont="1" applyFill="1" applyBorder="1" applyAlignment="1" applyProtection="1">
      <alignment horizontal="center" vertical="center"/>
      <protection hidden="1"/>
    </xf>
    <xf numFmtId="49" fontId="20" fillId="0" borderId="8" xfId="0" applyNumberFormat="1" applyFont="1" applyFill="1" applyBorder="1" applyAlignment="1" applyProtection="1">
      <alignment horizontal="left" vertical="center"/>
      <protection hidden="1"/>
    </xf>
    <xf numFmtId="49" fontId="20" fillId="0" borderId="41" xfId="0" applyNumberFormat="1" applyFont="1" applyFill="1" applyBorder="1" applyAlignment="1" applyProtection="1">
      <alignment horizontal="left" vertical="center"/>
      <protection hidden="1"/>
    </xf>
    <xf numFmtId="49" fontId="20" fillId="0" borderId="41" xfId="0" applyNumberFormat="1" applyFont="1" applyFill="1" applyBorder="1" applyAlignment="1" applyProtection="1">
      <alignment horizontal="left" vertical="center" wrapText="1" shrinkToFit="1"/>
      <protection hidden="1"/>
    </xf>
    <xf numFmtId="0" fontId="7" fillId="0" borderId="41" xfId="0" applyFont="1" applyFill="1" applyBorder="1" applyProtection="1">
      <alignment vertical="center"/>
      <protection hidden="1"/>
    </xf>
    <xf numFmtId="0" fontId="7" fillId="0" borderId="36"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wrapText="1"/>
      <protection hidden="1"/>
    </xf>
    <xf numFmtId="0" fontId="20" fillId="0" borderId="39" xfId="0" applyFont="1" applyFill="1" applyBorder="1" applyAlignment="1" applyProtection="1">
      <alignment horizontal="center" vertical="center"/>
      <protection hidden="1"/>
    </xf>
    <xf numFmtId="0" fontId="20" fillId="0" borderId="2" xfId="0" applyFont="1" applyFill="1" applyBorder="1" applyAlignment="1" applyProtection="1">
      <alignment horizontal="center" vertical="center"/>
      <protection hidden="1"/>
    </xf>
    <xf numFmtId="0" fontId="20" fillId="0" borderId="2" xfId="0" applyFont="1" applyFill="1" applyBorder="1" applyAlignment="1" applyProtection="1">
      <alignment horizontal="center" vertical="center" wrapText="1"/>
      <protection hidden="1"/>
    </xf>
    <xf numFmtId="0" fontId="14" fillId="0" borderId="38" xfId="0" applyFont="1" applyFill="1" applyBorder="1" applyAlignment="1" applyProtection="1">
      <alignment horizontal="center" vertical="center" wrapText="1"/>
      <protection hidden="1"/>
    </xf>
    <xf numFmtId="0" fontId="9" fillId="0" borderId="9" xfId="0" applyFont="1" applyFill="1" applyBorder="1" applyAlignment="1" applyProtection="1">
      <alignment vertical="center" wrapText="1"/>
      <protection hidden="1"/>
    </xf>
    <xf numFmtId="0" fontId="7" fillId="13" borderId="2" xfId="0" applyNumberFormat="1" applyFont="1" applyFill="1" applyBorder="1" applyAlignment="1" applyProtection="1">
      <alignment horizontal="center" vertical="center" shrinkToFit="1"/>
      <protection hidden="1"/>
    </xf>
    <xf numFmtId="0" fontId="7" fillId="10" borderId="2" xfId="0" applyFont="1" applyFill="1" applyBorder="1" applyAlignment="1" applyProtection="1">
      <alignment horizontal="center" vertical="center"/>
      <protection hidden="1"/>
    </xf>
    <xf numFmtId="0" fontId="20" fillId="10" borderId="2" xfId="0" applyFont="1" applyFill="1" applyBorder="1" applyAlignment="1" applyProtection="1">
      <alignment horizontal="center" vertical="center" wrapText="1"/>
      <protection hidden="1"/>
    </xf>
    <xf numFmtId="49" fontId="14" fillId="15" borderId="2"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7" fillId="11" borderId="8" xfId="0" applyFont="1" applyFill="1" applyBorder="1" applyAlignment="1" applyProtection="1">
      <alignment horizontal="center" vertical="center" wrapText="1" shrinkToFit="1"/>
      <protection hidden="1"/>
    </xf>
    <xf numFmtId="0" fontId="9" fillId="0" borderId="0" xfId="0" applyFont="1" applyFill="1" applyAlignment="1" applyProtection="1">
      <alignment horizontal="left" vertical="top" wrapText="1"/>
      <protection hidden="1"/>
    </xf>
    <xf numFmtId="0" fontId="7" fillId="10" borderId="4" xfId="0" applyFont="1" applyFill="1" applyBorder="1" applyAlignment="1" applyProtection="1">
      <alignment horizontal="center" vertical="center"/>
      <protection hidden="1"/>
    </xf>
    <xf numFmtId="49" fontId="14" fillId="10" borderId="2"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protection hidden="1"/>
    </xf>
    <xf numFmtId="0" fontId="7" fillId="10" borderId="5" xfId="0" applyFont="1" applyFill="1" applyBorder="1" applyAlignment="1" applyProtection="1">
      <alignment horizontal="left" vertical="center"/>
      <protection hidden="1"/>
    </xf>
    <xf numFmtId="0" fontId="7" fillId="10" borderId="11" xfId="0" applyFont="1" applyFill="1" applyBorder="1" applyAlignment="1" applyProtection="1">
      <alignment horizontal="left" vertical="center"/>
      <protection hidden="1"/>
    </xf>
    <xf numFmtId="0" fontId="7" fillId="10" borderId="21"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wrapText="1" shrinkToFit="1"/>
      <protection hidden="1"/>
    </xf>
    <xf numFmtId="0" fontId="7" fillId="0" borderId="0" xfId="0" applyFont="1" applyFill="1" applyBorder="1" applyAlignment="1" applyProtection="1">
      <alignment horizontal="left" vertical="center" wrapText="1" shrinkToFit="1"/>
      <protection hidden="1"/>
    </xf>
    <xf numFmtId="0" fontId="7" fillId="10" borderId="8" xfId="0" applyFont="1" applyFill="1" applyBorder="1" applyAlignment="1" applyProtection="1">
      <alignment horizontal="center" vertical="center" wrapText="1" shrinkToFit="1"/>
      <protection hidden="1"/>
    </xf>
    <xf numFmtId="14" fontId="9" fillId="0" borderId="0" xfId="0" applyNumberFormat="1" applyFont="1" applyFill="1" applyBorder="1" applyAlignment="1" applyProtection="1">
      <alignment horizontal="center" vertical="center" wrapText="1" shrinkToFit="1"/>
      <protection hidden="1"/>
    </xf>
    <xf numFmtId="49" fontId="11" fillId="0" borderId="0" xfId="0" applyNumberFormat="1" applyFont="1" applyFill="1" applyBorder="1" applyAlignment="1" applyProtection="1">
      <alignment horizontal="center" vertical="center"/>
      <protection hidden="1"/>
    </xf>
    <xf numFmtId="49" fontId="7" fillId="0" borderId="33" xfId="0" applyNumberFormat="1" applyFont="1" applyFill="1" applyBorder="1" applyAlignment="1" applyProtection="1">
      <alignment horizontal="center" vertical="center" wrapText="1"/>
      <protection hidden="1"/>
    </xf>
    <xf numFmtId="49" fontId="9" fillId="10" borderId="2" xfId="0" applyNumberFormat="1" applyFont="1" applyFill="1" applyBorder="1" applyAlignment="1" applyProtection="1">
      <alignment horizontal="center" vertical="center" wrapText="1"/>
      <protection hidden="1"/>
    </xf>
    <xf numFmtId="49" fontId="7" fillId="10" borderId="2" xfId="0" applyNumberFormat="1" applyFont="1" applyFill="1" applyBorder="1" applyAlignment="1" applyProtection="1">
      <alignment horizontal="center" vertical="center"/>
      <protection hidden="1"/>
    </xf>
    <xf numFmtId="0" fontId="7" fillId="0" borderId="2" xfId="0" applyFont="1" applyFill="1" applyBorder="1" applyAlignment="1" applyProtection="1">
      <alignment horizontal="left" vertical="center" wrapText="1" shrinkToFit="1"/>
      <protection hidden="1"/>
    </xf>
    <xf numFmtId="0" fontId="7" fillId="0" borderId="6" xfId="0"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wrapText="1" shrinkToFit="1"/>
      <protection hidden="1"/>
    </xf>
    <xf numFmtId="0" fontId="7" fillId="0" borderId="8" xfId="0" applyFont="1" applyFill="1" applyBorder="1" applyAlignment="1" applyProtection="1">
      <alignment horizontal="center" vertical="center" wrapText="1" shrinkToFit="1"/>
      <protection hidden="1"/>
    </xf>
    <xf numFmtId="0" fontId="7" fillId="0" borderId="36" xfId="0" applyFont="1" applyFill="1" applyBorder="1" applyAlignment="1" applyProtection="1">
      <alignment horizontal="center" vertical="top" wrapText="1" shrinkToFit="1"/>
      <protection hidden="1"/>
    </xf>
    <xf numFmtId="0" fontId="7" fillId="0" borderId="11" xfId="0" applyFont="1" applyFill="1" applyBorder="1" applyAlignment="1" applyProtection="1">
      <alignment horizontal="center" vertical="center" wrapText="1" shrinkToFit="1"/>
      <protection hidden="1"/>
    </xf>
    <xf numFmtId="49" fontId="20" fillId="0" borderId="0" xfId="0" applyNumberFormat="1" applyFont="1" applyFill="1" applyAlignment="1" applyProtection="1">
      <alignment vertical="center"/>
      <protection hidden="1"/>
    </xf>
    <xf numFmtId="0" fontId="9" fillId="0" borderId="0" xfId="0" applyFont="1" applyFill="1" applyBorder="1" applyAlignment="1" applyProtection="1">
      <alignment vertical="center" wrapText="1" shrinkToFit="1"/>
      <protection hidden="1"/>
    </xf>
    <xf numFmtId="0" fontId="7" fillId="0" borderId="33" xfId="0" applyFont="1" applyFill="1" applyBorder="1" applyAlignment="1" applyProtection="1">
      <alignment horizontal="center" vertical="center" wrapText="1"/>
      <protection hidden="1"/>
    </xf>
    <xf numFmtId="49" fontId="30" fillId="10" borderId="2" xfId="0" applyNumberFormat="1" applyFont="1" applyFill="1" applyBorder="1" applyAlignment="1" applyProtection="1">
      <alignment horizontal="left" vertical="center" wrapText="1" shrinkToFit="1"/>
      <protection hidden="1"/>
    </xf>
    <xf numFmtId="49" fontId="29" fillId="0" borderId="0" xfId="0" applyNumberFormat="1" applyFont="1" applyFill="1" applyProtection="1">
      <alignment vertical="center"/>
      <protection hidden="1"/>
    </xf>
    <xf numFmtId="49" fontId="29" fillId="0" borderId="33" xfId="0" applyNumberFormat="1" applyFont="1" applyFill="1" applyBorder="1" applyProtection="1">
      <alignment vertical="center"/>
      <protection hidden="1"/>
    </xf>
    <xf numFmtId="14" fontId="7" fillId="0" borderId="0" xfId="0" applyNumberFormat="1" applyFont="1" applyFill="1" applyBorder="1" applyAlignment="1" applyProtection="1">
      <alignment vertical="center" wrapText="1" shrinkToFit="1"/>
      <protection hidden="1"/>
    </xf>
    <xf numFmtId="49" fontId="20" fillId="0" borderId="33" xfId="0" applyNumberFormat="1" applyFont="1" applyFill="1" applyBorder="1" applyAlignment="1" applyProtection="1">
      <alignment horizontal="center" vertical="center" wrapText="1" shrinkToFit="1"/>
      <protection hidden="1"/>
    </xf>
    <xf numFmtId="49" fontId="13" fillId="10" borderId="2" xfId="0" applyNumberFormat="1" applyFont="1" applyFill="1" applyBorder="1" applyAlignment="1" applyProtection="1">
      <alignment horizontal="center" vertical="center" wrapText="1"/>
      <protection hidden="1"/>
    </xf>
    <xf numFmtId="49" fontId="13" fillId="10" borderId="2" xfId="0" applyNumberFormat="1" applyFont="1" applyFill="1" applyBorder="1" applyAlignment="1" applyProtection="1">
      <alignment horizontal="left" vertical="center" wrapText="1"/>
      <protection hidden="1"/>
    </xf>
    <xf numFmtId="49" fontId="34" fillId="10" borderId="2" xfId="0" applyNumberFormat="1" applyFont="1" applyFill="1" applyBorder="1" applyAlignment="1" applyProtection="1">
      <alignment horizontal="center" vertical="center" wrapText="1" shrinkToFit="1"/>
      <protection hidden="1"/>
    </xf>
    <xf numFmtId="49" fontId="13" fillId="10" borderId="6" xfId="0" applyNumberFormat="1" applyFont="1" applyFill="1" applyBorder="1" applyAlignment="1" applyProtection="1">
      <alignment horizontal="center" vertical="center"/>
      <protection hidden="1"/>
    </xf>
    <xf numFmtId="49" fontId="30" fillId="10" borderId="2" xfId="0" applyNumberFormat="1" applyFont="1" applyFill="1" applyBorder="1" applyAlignment="1" applyProtection="1">
      <alignment horizontal="center" vertical="center" wrapText="1" shrinkToFit="1"/>
      <protection hidden="1"/>
    </xf>
    <xf numFmtId="49" fontId="30" fillId="13" borderId="9" xfId="0" applyNumberFormat="1" applyFont="1" applyFill="1" applyBorder="1" applyAlignment="1" applyProtection="1">
      <alignment horizontal="center" vertical="center" wrapText="1" shrinkToFit="1"/>
      <protection hidden="1"/>
    </xf>
    <xf numFmtId="0" fontId="7" fillId="0" borderId="33" xfId="0" applyFont="1" applyFill="1" applyBorder="1" applyAlignment="1" applyProtection="1">
      <alignment horizontal="left" vertical="top" wrapText="1" shrinkToFit="1"/>
      <protection hidden="1"/>
    </xf>
    <xf numFmtId="0" fontId="14" fillId="13" borderId="2" xfId="0" applyFont="1" applyFill="1" applyBorder="1" applyAlignment="1" applyProtection="1">
      <alignment horizontal="left" vertical="top" wrapText="1" shrinkToFit="1"/>
      <protection hidden="1"/>
    </xf>
    <xf numFmtId="14" fontId="7" fillId="0" borderId="6" xfId="0" applyNumberFormat="1" applyFont="1" applyFill="1" applyBorder="1" applyAlignment="1" applyProtection="1">
      <alignment horizontal="center" vertical="center" wrapText="1" shrinkToFit="1"/>
      <protection hidden="1"/>
    </xf>
    <xf numFmtId="0" fontId="7" fillId="0" borderId="23" xfId="0" applyFont="1" applyFill="1" applyBorder="1" applyAlignment="1" applyProtection="1">
      <alignment horizontal="center" vertical="center" wrapText="1" shrinkToFit="1"/>
      <protection hidden="1"/>
    </xf>
    <xf numFmtId="0" fontId="7" fillId="0" borderId="6" xfId="0" applyFont="1" applyFill="1" applyBorder="1" applyAlignment="1" applyProtection="1">
      <alignment horizontal="center" vertical="top" wrapText="1" shrinkToFit="1"/>
      <protection hidden="1"/>
    </xf>
    <xf numFmtId="0" fontId="7" fillId="0" borderId="6" xfId="0" applyFont="1" applyFill="1" applyBorder="1" applyAlignment="1" applyProtection="1">
      <alignment horizontal="center" vertical="center" shrinkToFit="1"/>
      <protection hidden="1"/>
    </xf>
    <xf numFmtId="0" fontId="34" fillId="10" borderId="5" xfId="0" applyFont="1" applyFill="1" applyBorder="1" applyAlignment="1" applyProtection="1">
      <alignment horizontal="center" vertical="center"/>
      <protection hidden="1"/>
    </xf>
    <xf numFmtId="0" fontId="34" fillId="10" borderId="10" xfId="0" applyFont="1" applyFill="1" applyBorder="1" applyAlignment="1" applyProtection="1">
      <alignment horizontal="left" vertical="center"/>
      <protection hidden="1"/>
    </xf>
    <xf numFmtId="49" fontId="13" fillId="13" borderId="2" xfId="0" applyNumberFormat="1"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center" wrapText="1" shrinkToFit="1"/>
      <protection hidden="1"/>
    </xf>
    <xf numFmtId="0" fontId="9" fillId="0" borderId="0" xfId="0" applyFont="1" applyFill="1" applyBorder="1" applyAlignment="1" applyProtection="1">
      <alignment vertical="top" wrapText="1"/>
      <protection hidden="1"/>
    </xf>
    <xf numFmtId="0" fontId="0" fillId="0" borderId="0" xfId="0" applyNumberFormat="1" applyFill="1" applyProtection="1">
      <alignment vertical="center"/>
      <protection hidden="1"/>
    </xf>
    <xf numFmtId="0" fontId="7" fillId="0" borderId="34" xfId="0" applyNumberFormat="1" applyFont="1" applyFill="1" applyBorder="1" applyAlignment="1" applyProtection="1">
      <alignment horizontal="right" vertical="center" shrinkToFit="1"/>
      <protection hidden="1"/>
    </xf>
    <xf numFmtId="0" fontId="9" fillId="0" borderId="0" xfId="0" applyFont="1" applyFill="1" applyAlignment="1" applyProtection="1">
      <alignment horizontal="left" vertical="top" wrapText="1"/>
      <protection hidden="1"/>
    </xf>
    <xf numFmtId="49" fontId="14" fillId="13" borderId="2" xfId="0" applyNumberFormat="1" applyFont="1" applyFill="1" applyBorder="1" applyAlignment="1" applyProtection="1">
      <alignment horizontal="center" vertical="center"/>
      <protection hidden="1"/>
    </xf>
    <xf numFmtId="0" fontId="14" fillId="0" borderId="34" xfId="0" applyFont="1" applyFill="1" applyBorder="1" applyAlignment="1" applyProtection="1">
      <alignment horizontal="left" vertical="center" wrapText="1" shrinkToFit="1"/>
      <protection hidden="1"/>
    </xf>
    <xf numFmtId="0" fontId="7" fillId="10" borderId="92" xfId="0" applyFont="1" applyFill="1" applyBorder="1" applyProtection="1">
      <alignment vertical="center"/>
      <protection hidden="1"/>
    </xf>
    <xf numFmtId="0" fontId="7" fillId="10" borderId="73" xfId="0" applyFont="1" applyFill="1" applyBorder="1" applyProtection="1">
      <alignment vertical="center"/>
      <protection hidden="1"/>
    </xf>
    <xf numFmtId="0" fontId="7" fillId="10" borderId="82" xfId="0" applyFont="1" applyFill="1" applyBorder="1" applyProtection="1">
      <alignment vertical="center"/>
      <protection hidden="1"/>
    </xf>
    <xf numFmtId="0" fontId="7" fillId="10" borderId="8" xfId="0" applyFont="1" applyFill="1" applyBorder="1" applyAlignment="1" applyProtection="1">
      <alignment horizontal="center" vertical="center" wrapText="1" shrinkToFit="1"/>
      <protection hidden="1"/>
    </xf>
    <xf numFmtId="0" fontId="9" fillId="13" borderId="9" xfId="0" applyFont="1" applyFill="1" applyBorder="1" applyAlignment="1" applyProtection="1">
      <alignment horizontal="right" vertical="center" wrapText="1"/>
      <protection hidden="1"/>
    </xf>
    <xf numFmtId="49" fontId="13" fillId="0" borderId="0" xfId="0" applyNumberFormat="1" applyFont="1" applyFill="1" applyBorder="1" applyAlignment="1" applyProtection="1">
      <alignment vertical="center" wrapText="1"/>
      <protection hidden="1"/>
    </xf>
    <xf numFmtId="0" fontId="9" fillId="0" borderId="0" xfId="0" applyFont="1" applyFill="1" applyAlignment="1" applyProtection="1">
      <alignment vertical="top" wrapText="1"/>
      <protection hidden="1"/>
    </xf>
    <xf numFmtId="49" fontId="7" fillId="10" borderId="6" xfId="0" applyNumberFormat="1" applyFont="1" applyFill="1" applyBorder="1" applyAlignment="1" applyProtection="1">
      <alignment horizontal="right" vertical="center"/>
      <protection hidden="1"/>
    </xf>
    <xf numFmtId="49" fontId="7" fillId="10" borderId="9" xfId="0" applyNumberFormat="1" applyFont="1" applyFill="1" applyBorder="1" applyAlignment="1" applyProtection="1">
      <alignment horizontal="right" vertical="center"/>
      <protection hidden="1"/>
    </xf>
    <xf numFmtId="49" fontId="7" fillId="10" borderId="73" xfId="0" applyNumberFormat="1" applyFont="1" applyFill="1" applyBorder="1" applyAlignment="1" applyProtection="1">
      <alignment horizontal="right" vertical="center"/>
      <protection hidden="1"/>
    </xf>
    <xf numFmtId="49" fontId="7" fillId="10" borderId="74" xfId="0" applyNumberFormat="1" applyFont="1" applyFill="1" applyBorder="1" applyAlignment="1" applyProtection="1">
      <alignment horizontal="right" vertical="center"/>
      <protection hidden="1"/>
    </xf>
    <xf numFmtId="0" fontId="7" fillId="0" borderId="74" xfId="0" applyFont="1" applyFill="1" applyBorder="1" applyAlignment="1" applyProtection="1">
      <alignment horizontal="left" vertical="center" wrapText="1" shrinkToFit="1"/>
      <protection locked="0"/>
    </xf>
    <xf numFmtId="0" fontId="7" fillId="0" borderId="74" xfId="0" applyFont="1" applyFill="1" applyBorder="1" applyAlignment="1" applyProtection="1">
      <alignment horizontal="left" vertical="top" wrapText="1" shrinkToFit="1"/>
      <protection locked="0"/>
    </xf>
    <xf numFmtId="0" fontId="7" fillId="0" borderId="75" xfId="0" applyFont="1" applyFill="1" applyBorder="1" applyAlignment="1" applyProtection="1">
      <alignment horizontal="left" vertical="top" wrapText="1" shrinkToFit="1"/>
      <protection locked="0"/>
    </xf>
    <xf numFmtId="14" fontId="7" fillId="0" borderId="74" xfId="0" applyNumberFormat="1" applyFont="1" applyFill="1" applyBorder="1" applyAlignment="1" applyProtection="1">
      <alignment horizontal="right" vertical="center" shrinkToFit="1"/>
      <protection locked="0"/>
    </xf>
    <xf numFmtId="0" fontId="7" fillId="0" borderId="86" xfId="0" applyFont="1" applyFill="1" applyBorder="1" applyAlignment="1" applyProtection="1">
      <alignment horizontal="left" vertical="top" wrapText="1" shrinkToFit="1"/>
      <protection locked="0"/>
    </xf>
    <xf numFmtId="0" fontId="7" fillId="0" borderId="87" xfId="0" applyFont="1" applyFill="1" applyBorder="1" applyAlignment="1" applyProtection="1">
      <alignment horizontal="left" vertical="top" wrapText="1" shrinkToFit="1"/>
      <protection locked="0"/>
    </xf>
    <xf numFmtId="0" fontId="7" fillId="0" borderId="71" xfId="0" applyFont="1" applyFill="1" applyBorder="1" applyAlignment="1" applyProtection="1">
      <alignment horizontal="left" vertical="center" wrapText="1" shrinkToFit="1"/>
      <protection locked="0"/>
    </xf>
    <xf numFmtId="0" fontId="7" fillId="0" borderId="89" xfId="0" applyFont="1" applyFill="1" applyBorder="1" applyAlignment="1" applyProtection="1">
      <alignment horizontal="left" vertical="center" wrapText="1" shrinkToFit="1"/>
      <protection locked="0"/>
    </xf>
    <xf numFmtId="49" fontId="14" fillId="10" borderId="10" xfId="0" applyNumberFormat="1" applyFont="1" applyFill="1" applyBorder="1" applyAlignment="1" applyProtection="1">
      <alignment horizontal="center" vertical="center" wrapText="1"/>
      <protection hidden="1"/>
    </xf>
    <xf numFmtId="49" fontId="14" fillId="10" borderId="4" xfId="0" applyNumberFormat="1" applyFont="1" applyFill="1" applyBorder="1" applyAlignment="1" applyProtection="1">
      <alignment horizontal="center" vertical="center" wrapText="1"/>
      <protection hidden="1"/>
    </xf>
    <xf numFmtId="49" fontId="20" fillId="10" borderId="5" xfId="0" applyNumberFormat="1" applyFont="1" applyFill="1" applyBorder="1" applyAlignment="1" applyProtection="1">
      <alignment horizontal="center" vertical="center" wrapText="1" shrinkToFit="1"/>
      <protection hidden="1"/>
    </xf>
    <xf numFmtId="49" fontId="20" fillId="10" borderId="21" xfId="0" applyNumberFormat="1" applyFont="1" applyFill="1" applyBorder="1" applyAlignment="1" applyProtection="1">
      <alignment horizontal="center" vertical="center" wrapText="1" shrinkToFit="1"/>
      <protection hidden="1"/>
    </xf>
    <xf numFmtId="49" fontId="20" fillId="10" borderId="23" xfId="0" applyNumberFormat="1" applyFont="1" applyFill="1" applyBorder="1" applyAlignment="1" applyProtection="1">
      <alignment horizontal="center" vertical="center" wrapText="1" shrinkToFit="1"/>
      <protection hidden="1"/>
    </xf>
    <xf numFmtId="49" fontId="20" fillId="10" borderId="24" xfId="0" applyNumberFormat="1" applyFont="1" applyFill="1" applyBorder="1" applyAlignment="1" applyProtection="1">
      <alignment horizontal="center" vertical="center" wrapText="1" shrinkToFit="1"/>
      <protection hidden="1"/>
    </xf>
    <xf numFmtId="49" fontId="7" fillId="10" borderId="5" xfId="0" applyNumberFormat="1" applyFont="1" applyFill="1" applyBorder="1" applyAlignment="1" applyProtection="1">
      <alignment horizontal="right" vertical="center"/>
      <protection hidden="1"/>
    </xf>
    <xf numFmtId="49" fontId="7" fillId="10" borderId="21" xfId="0" applyNumberFormat="1" applyFont="1" applyFill="1" applyBorder="1" applyAlignment="1" applyProtection="1">
      <alignment horizontal="right" vertical="center"/>
      <protection hidden="1"/>
    </xf>
    <xf numFmtId="49" fontId="7" fillId="10" borderId="23" xfId="0" applyNumberFormat="1" applyFont="1" applyFill="1" applyBorder="1" applyAlignment="1" applyProtection="1">
      <alignment horizontal="right" vertical="center"/>
      <protection hidden="1"/>
    </xf>
    <xf numFmtId="49" fontId="7" fillId="10" borderId="24" xfId="0" applyNumberFormat="1" applyFont="1" applyFill="1" applyBorder="1" applyAlignment="1" applyProtection="1">
      <alignment horizontal="right" vertical="center"/>
      <protection hidden="1"/>
    </xf>
    <xf numFmtId="0" fontId="7" fillId="0" borderId="80" xfId="0" applyFont="1" applyFill="1" applyBorder="1" applyAlignment="1" applyProtection="1">
      <alignment horizontal="center" vertical="center" shrinkToFit="1"/>
    </xf>
    <xf numFmtId="0" fontId="7" fillId="0" borderId="90" xfId="0" applyFont="1" applyFill="1" applyBorder="1" applyAlignment="1" applyProtection="1">
      <alignment horizontal="center" vertical="center" shrinkToFit="1"/>
    </xf>
    <xf numFmtId="0" fontId="7" fillId="0" borderId="71" xfId="0" applyFont="1" applyFill="1" applyBorder="1" applyAlignment="1" applyProtection="1">
      <alignment horizontal="center" vertical="center" wrapText="1" shrinkToFit="1"/>
      <protection locked="0"/>
    </xf>
    <xf numFmtId="0" fontId="7" fillId="0" borderId="81" xfId="0" applyFont="1" applyFill="1" applyBorder="1" applyAlignment="1" applyProtection="1">
      <alignment horizontal="center" vertical="center" wrapText="1" shrinkToFit="1"/>
      <protection locked="0"/>
    </xf>
    <xf numFmtId="0" fontId="7" fillId="0" borderId="89" xfId="0" applyFont="1" applyFill="1" applyBorder="1" applyAlignment="1" applyProtection="1">
      <alignment horizontal="center" vertical="center" wrapText="1" shrinkToFit="1"/>
      <protection locked="0"/>
    </xf>
    <xf numFmtId="0" fontId="7" fillId="0" borderId="91" xfId="0" applyFont="1" applyFill="1" applyBorder="1" applyAlignment="1" applyProtection="1">
      <alignment horizontal="center" vertical="center" wrapText="1" shrinkToFit="1"/>
      <protection locked="0"/>
    </xf>
    <xf numFmtId="0" fontId="7" fillId="10" borderId="3"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5" xfId="0" applyFont="1" applyFill="1" applyBorder="1" applyAlignment="1" applyProtection="1">
      <alignment horizontal="center" vertical="center" wrapText="1"/>
      <protection hidden="1"/>
    </xf>
    <xf numFmtId="0" fontId="7" fillId="10" borderId="11" xfId="0" applyFont="1" applyFill="1" applyBorder="1" applyAlignment="1" applyProtection="1">
      <alignment horizontal="center" vertical="center" wrapText="1"/>
      <protection hidden="1"/>
    </xf>
    <xf numFmtId="0" fontId="7" fillId="10" borderId="21" xfId="0" applyFont="1" applyFill="1" applyBorder="1" applyAlignment="1" applyProtection="1">
      <alignment horizontal="center" vertical="center" wrapText="1"/>
      <protection hidden="1"/>
    </xf>
    <xf numFmtId="0" fontId="7" fillId="10" borderId="7" xfId="0" applyFont="1" applyFill="1" applyBorder="1" applyAlignment="1" applyProtection="1">
      <alignment horizontal="center" vertical="center" wrapText="1"/>
      <protection hidden="1"/>
    </xf>
    <xf numFmtId="0" fontId="7" fillId="10" borderId="0" xfId="0" applyFont="1" applyFill="1" applyBorder="1" applyAlignment="1" applyProtection="1">
      <alignment horizontal="center" vertical="center" wrapText="1"/>
      <protection hidden="1"/>
    </xf>
    <xf numFmtId="0" fontId="7" fillId="10" borderId="22" xfId="0" applyFont="1" applyFill="1" applyBorder="1" applyAlignment="1" applyProtection="1">
      <alignment horizontal="center" vertical="center" wrapText="1"/>
      <protection hidden="1"/>
    </xf>
    <xf numFmtId="0" fontId="14" fillId="10" borderId="5" xfId="0" applyFont="1" applyFill="1" applyBorder="1" applyAlignment="1" applyProtection="1">
      <alignment horizontal="center" vertical="center" wrapText="1"/>
      <protection hidden="1"/>
    </xf>
    <xf numFmtId="0" fontId="14" fillId="10" borderId="11" xfId="0" applyFont="1" applyFill="1" applyBorder="1" applyAlignment="1" applyProtection="1">
      <alignment horizontal="center" vertical="center" wrapText="1"/>
      <protection hidden="1"/>
    </xf>
    <xf numFmtId="0" fontId="14" fillId="10" borderId="21" xfId="0" applyFont="1" applyFill="1" applyBorder="1" applyAlignment="1" applyProtection="1">
      <alignment horizontal="center" vertical="center" wrapText="1"/>
      <protection hidden="1"/>
    </xf>
    <xf numFmtId="0" fontId="14" fillId="10" borderId="7" xfId="0" applyFont="1" applyFill="1" applyBorder="1" applyAlignment="1" applyProtection="1">
      <alignment horizontal="center" vertical="center" wrapText="1"/>
      <protection hidden="1"/>
    </xf>
    <xf numFmtId="0" fontId="14" fillId="10" borderId="0" xfId="0" applyFont="1" applyFill="1" applyBorder="1" applyAlignment="1" applyProtection="1">
      <alignment horizontal="center" vertical="center" wrapText="1"/>
      <protection hidden="1"/>
    </xf>
    <xf numFmtId="0" fontId="14" fillId="10" borderId="22" xfId="0" applyFont="1" applyFill="1" applyBorder="1" applyAlignment="1" applyProtection="1">
      <alignment horizontal="center" vertical="center" wrapText="1"/>
      <protection hidden="1"/>
    </xf>
    <xf numFmtId="49" fontId="23" fillId="0" borderId="0" xfId="0" applyNumberFormat="1" applyFont="1" applyFill="1" applyBorder="1" applyAlignment="1" applyProtection="1">
      <alignment horizontal="center" vertical="center" wrapText="1"/>
      <protection hidden="1"/>
    </xf>
    <xf numFmtId="14" fontId="7" fillId="0" borderId="8" xfId="0" applyNumberFormat="1" applyFont="1" applyFill="1" applyBorder="1" applyAlignment="1" applyProtection="1">
      <alignment horizontal="center" vertical="center" wrapText="1" shrinkToFit="1"/>
      <protection locked="0" hidden="1"/>
    </xf>
    <xf numFmtId="14" fontId="7" fillId="0" borderId="9" xfId="0" applyNumberFormat="1" applyFont="1" applyFill="1" applyBorder="1" applyAlignment="1" applyProtection="1">
      <alignment horizontal="center" vertical="center" wrapText="1" shrinkToFit="1"/>
      <protection locked="0" hidden="1"/>
    </xf>
    <xf numFmtId="14" fontId="7" fillId="0" borderId="6" xfId="0" applyNumberFormat="1" applyFont="1" applyFill="1" applyBorder="1" applyAlignment="1" applyProtection="1">
      <alignment horizontal="center" vertical="center" wrapText="1" shrinkToFit="1"/>
      <protection locked="0" hidden="1"/>
    </xf>
    <xf numFmtId="0" fontId="7" fillId="11" borderId="6" xfId="0" applyFont="1" applyFill="1" applyBorder="1" applyAlignment="1" applyProtection="1">
      <alignment horizontal="center" vertical="center" wrapText="1" shrinkToFit="1"/>
      <protection hidden="1"/>
    </xf>
    <xf numFmtId="0" fontId="7" fillId="11" borderId="8" xfId="0" applyFont="1" applyFill="1" applyBorder="1" applyAlignment="1" applyProtection="1">
      <alignment horizontal="center" vertical="center" wrapText="1" shrinkToFit="1"/>
      <protection hidden="1"/>
    </xf>
    <xf numFmtId="0" fontId="7" fillId="0" borderId="8" xfId="0" applyFont="1" applyFill="1" applyBorder="1" applyAlignment="1" applyProtection="1">
      <alignment horizontal="center" vertical="center" wrapText="1" shrinkToFit="1"/>
      <protection locked="0" hidden="1"/>
    </xf>
    <xf numFmtId="0" fontId="7" fillId="0" borderId="9" xfId="0" applyFont="1" applyFill="1" applyBorder="1" applyAlignment="1" applyProtection="1">
      <alignment horizontal="center" vertical="center" wrapText="1" shrinkToFit="1"/>
      <protection locked="0" hidden="1"/>
    </xf>
    <xf numFmtId="0" fontId="7" fillId="0" borderId="6" xfId="0" applyFont="1" applyFill="1" applyBorder="1" applyAlignment="1" applyProtection="1">
      <alignment horizontal="center" vertical="center" shrinkToFit="1"/>
      <protection locked="0" hidden="1"/>
    </xf>
    <xf numFmtId="0" fontId="7" fillId="0" borderId="8" xfId="0" applyFont="1" applyFill="1" applyBorder="1" applyAlignment="1" applyProtection="1">
      <alignment horizontal="center" vertical="center" shrinkToFit="1"/>
      <protection locked="0" hidden="1"/>
    </xf>
    <xf numFmtId="0" fontId="7" fillId="11" borderId="8" xfId="0" applyFont="1" applyFill="1" applyBorder="1" applyAlignment="1" applyProtection="1">
      <alignment horizontal="left" vertical="center" wrapText="1" shrinkToFit="1"/>
      <protection hidden="1"/>
    </xf>
    <xf numFmtId="0" fontId="7" fillId="11" borderId="9" xfId="0" applyFont="1" applyFill="1" applyBorder="1" applyAlignment="1" applyProtection="1">
      <alignment horizontal="left" vertical="center" wrapText="1" shrinkToFit="1"/>
      <protection hidden="1"/>
    </xf>
    <xf numFmtId="49" fontId="7" fillId="10" borderId="79" xfId="0" applyNumberFormat="1" applyFont="1" applyFill="1" applyBorder="1" applyAlignment="1" applyProtection="1">
      <alignment horizontal="right" vertical="center"/>
      <protection hidden="1"/>
    </xf>
    <xf numFmtId="49" fontId="7" fillId="10" borderId="71" xfId="0" applyNumberFormat="1" applyFont="1" applyFill="1" applyBorder="1" applyAlignment="1" applyProtection="1">
      <alignment horizontal="right" vertical="center"/>
      <protection hidden="1"/>
    </xf>
    <xf numFmtId="49" fontId="7" fillId="10" borderId="88" xfId="0" applyNumberFormat="1" applyFont="1" applyFill="1" applyBorder="1" applyAlignment="1" applyProtection="1">
      <alignment horizontal="right" vertical="center"/>
      <protection hidden="1"/>
    </xf>
    <xf numFmtId="49" fontId="7" fillId="10" borderId="89" xfId="0" applyNumberFormat="1" applyFont="1" applyFill="1" applyBorder="1" applyAlignment="1" applyProtection="1">
      <alignment horizontal="right" vertical="center"/>
      <protection hidden="1"/>
    </xf>
    <xf numFmtId="49" fontId="7" fillId="10" borderId="85" xfId="0" applyNumberFormat="1" applyFont="1" applyFill="1" applyBorder="1" applyAlignment="1" applyProtection="1">
      <alignment horizontal="right" vertical="center"/>
      <protection hidden="1"/>
    </xf>
    <xf numFmtId="49" fontId="7" fillId="10" borderId="86" xfId="0" applyNumberFormat="1" applyFont="1" applyFill="1" applyBorder="1" applyAlignment="1" applyProtection="1">
      <alignment horizontal="right" vertical="center"/>
      <protection hidden="1"/>
    </xf>
    <xf numFmtId="0" fontId="7" fillId="0" borderId="86" xfId="0" applyFont="1" applyFill="1" applyBorder="1" applyAlignment="1" applyProtection="1">
      <alignment horizontal="left" vertical="center" wrapText="1" shrinkToFit="1"/>
      <protection locked="0"/>
    </xf>
    <xf numFmtId="49" fontId="20" fillId="10" borderId="11" xfId="0" applyNumberFormat="1" applyFont="1" applyFill="1" applyBorder="1" applyAlignment="1" applyProtection="1">
      <alignment horizontal="center" vertical="center" wrapText="1" shrinkToFit="1"/>
      <protection hidden="1"/>
    </xf>
    <xf numFmtId="0" fontId="7" fillId="10" borderId="60" xfId="0" applyFont="1" applyFill="1" applyBorder="1" applyAlignment="1" applyProtection="1">
      <alignment horizontal="center" vertical="center"/>
      <protection hidden="1"/>
    </xf>
    <xf numFmtId="0" fontId="7" fillId="10" borderId="69" xfId="0" applyFont="1" applyFill="1" applyBorder="1" applyAlignment="1" applyProtection="1">
      <alignment horizontal="center" vertical="center"/>
      <protection hidden="1"/>
    </xf>
    <xf numFmtId="0" fontId="7" fillId="10" borderId="61" xfId="0" applyFont="1" applyFill="1" applyBorder="1" applyAlignment="1" applyProtection="1">
      <alignment horizontal="center" vertical="center"/>
      <protection hidden="1"/>
    </xf>
    <xf numFmtId="0" fontId="7" fillId="10" borderId="22" xfId="0" applyFont="1" applyFill="1" applyBorder="1" applyAlignment="1" applyProtection="1">
      <alignment horizontal="center" vertical="center"/>
      <protection hidden="1"/>
    </xf>
    <xf numFmtId="49" fontId="7" fillId="10" borderId="82" xfId="0" applyNumberFormat="1" applyFont="1" applyFill="1" applyBorder="1" applyAlignment="1" applyProtection="1">
      <alignment horizontal="right" vertical="center"/>
      <protection hidden="1"/>
    </xf>
    <xf numFmtId="49" fontId="7" fillId="10" borderId="83" xfId="0" applyNumberFormat="1" applyFont="1" applyFill="1" applyBorder="1" applyAlignment="1" applyProtection="1">
      <alignment horizontal="right" vertical="center"/>
      <protection hidden="1"/>
    </xf>
    <xf numFmtId="14" fontId="7" fillId="0" borderId="86" xfId="0" applyNumberFormat="1" applyFont="1" applyFill="1" applyBorder="1" applyAlignment="1" applyProtection="1">
      <alignment horizontal="right" vertical="center" shrinkToFit="1"/>
      <protection locked="0"/>
    </xf>
    <xf numFmtId="14" fontId="7" fillId="0" borderId="83" xfId="0" applyNumberFormat="1" applyFont="1" applyFill="1" applyBorder="1" applyAlignment="1" applyProtection="1">
      <alignment horizontal="right" vertical="center" shrinkToFit="1"/>
      <protection locked="0"/>
    </xf>
    <xf numFmtId="14" fontId="7" fillId="0" borderId="71" xfId="0" applyNumberFormat="1" applyFont="1" applyFill="1" applyBorder="1" applyAlignment="1" applyProtection="1">
      <alignment horizontal="right" vertical="center" shrinkToFit="1"/>
      <protection locked="0"/>
    </xf>
    <xf numFmtId="14" fontId="7" fillId="0" borderId="89" xfId="0" applyNumberFormat="1" applyFont="1" applyFill="1" applyBorder="1" applyAlignment="1" applyProtection="1">
      <alignment horizontal="right" vertical="center" shrinkToFit="1"/>
      <protection locked="0"/>
    </xf>
    <xf numFmtId="0" fontId="7" fillId="10" borderId="6" xfId="0" applyFont="1" applyFill="1" applyBorder="1" applyAlignment="1" applyProtection="1">
      <alignment horizontal="right" vertical="center"/>
      <protection hidden="1"/>
    </xf>
    <xf numFmtId="0" fontId="7" fillId="10" borderId="8" xfId="0" applyFont="1" applyFill="1" applyBorder="1" applyAlignment="1" applyProtection="1">
      <alignment horizontal="right" vertical="center"/>
      <protection hidden="1"/>
    </xf>
    <xf numFmtId="0" fontId="7" fillId="10" borderId="9" xfId="0" applyFont="1" applyFill="1" applyBorder="1" applyAlignment="1" applyProtection="1">
      <alignment horizontal="right" vertical="center"/>
      <protection hidden="1"/>
    </xf>
    <xf numFmtId="0" fontId="7" fillId="10" borderId="6" xfId="0" applyFont="1" applyFill="1" applyBorder="1" applyAlignment="1" applyProtection="1">
      <alignment horizontal="right" vertical="center" shrinkToFit="1"/>
      <protection hidden="1"/>
    </xf>
    <xf numFmtId="0" fontId="7" fillId="10" borderId="8" xfId="0" applyFont="1" applyFill="1" applyBorder="1" applyAlignment="1" applyProtection="1">
      <alignment horizontal="right" vertical="center" shrinkToFit="1"/>
      <protection hidden="1"/>
    </xf>
    <xf numFmtId="0" fontId="7" fillId="10" borderId="9" xfId="0" applyFont="1" applyFill="1" applyBorder="1" applyAlignment="1" applyProtection="1">
      <alignment horizontal="right" vertical="center" shrinkToFit="1"/>
      <protection hidden="1"/>
    </xf>
    <xf numFmtId="49" fontId="7" fillId="0" borderId="71" xfId="0" applyNumberFormat="1" applyFont="1" applyFill="1" applyBorder="1" applyAlignment="1" applyProtection="1">
      <alignment horizontal="center" vertical="center" shrinkToFit="1"/>
      <protection locked="0"/>
    </xf>
    <xf numFmtId="49" fontId="7" fillId="0" borderId="89" xfId="0" applyNumberFormat="1" applyFont="1" applyFill="1" applyBorder="1" applyAlignment="1" applyProtection="1">
      <alignment horizontal="center" vertical="center" shrinkToFit="1"/>
      <protection locked="0"/>
    </xf>
    <xf numFmtId="49" fontId="7" fillId="0" borderId="86" xfId="0" applyNumberFormat="1" applyFont="1" applyFill="1" applyBorder="1" applyAlignment="1" applyProtection="1">
      <alignment horizontal="center" vertical="center" shrinkToFit="1"/>
      <protection locked="0"/>
    </xf>
    <xf numFmtId="49" fontId="7" fillId="0" borderId="74" xfId="0" applyNumberFormat="1" applyFont="1" applyFill="1" applyBorder="1" applyAlignment="1" applyProtection="1">
      <alignment horizontal="center" vertical="center" shrinkToFit="1"/>
      <protection locked="0"/>
    </xf>
    <xf numFmtId="49" fontId="7" fillId="0" borderId="83" xfId="0" applyNumberFormat="1" applyFont="1" applyFill="1" applyBorder="1" applyAlignment="1" applyProtection="1">
      <alignment horizontal="center" vertical="center" shrinkToFit="1"/>
      <protection locked="0"/>
    </xf>
    <xf numFmtId="0" fontId="7" fillId="0" borderId="7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top" wrapText="1"/>
      <protection hidden="1"/>
    </xf>
    <xf numFmtId="0" fontId="27" fillId="13" borderId="13" xfId="0" applyFont="1" applyFill="1" applyBorder="1" applyAlignment="1" applyProtection="1">
      <alignment horizontal="center" vertical="center" wrapText="1"/>
      <protection hidden="1"/>
    </xf>
    <xf numFmtId="0" fontId="27" fillId="13" borderId="14" xfId="0" applyFont="1" applyFill="1" applyBorder="1" applyAlignment="1" applyProtection="1">
      <alignment horizontal="center" vertical="center" wrapText="1"/>
      <protection hidden="1"/>
    </xf>
    <xf numFmtId="0" fontId="27" fillId="13" borderId="27" xfId="0" applyFont="1" applyFill="1" applyBorder="1" applyAlignment="1" applyProtection="1">
      <alignment horizontal="center" vertical="center" wrapText="1"/>
      <protection hidden="1"/>
    </xf>
    <xf numFmtId="0" fontId="27" fillId="13" borderId="16" xfId="0" applyFont="1" applyFill="1" applyBorder="1" applyAlignment="1" applyProtection="1">
      <alignment horizontal="center" vertical="center" wrapText="1"/>
      <protection hidden="1"/>
    </xf>
    <xf numFmtId="0" fontId="27" fillId="13" borderId="0" xfId="0" applyFont="1" applyFill="1" applyBorder="1" applyAlignment="1" applyProtection="1">
      <alignment horizontal="center" vertical="center" wrapText="1"/>
      <protection hidden="1"/>
    </xf>
    <xf numFmtId="0" fontId="27" fillId="13" borderId="22" xfId="0" applyFont="1" applyFill="1" applyBorder="1" applyAlignment="1" applyProtection="1">
      <alignment horizontal="center" vertical="center" wrapText="1"/>
      <protection hidden="1"/>
    </xf>
    <xf numFmtId="0" fontId="27" fillId="13" borderId="18" xfId="0" applyFont="1" applyFill="1" applyBorder="1" applyAlignment="1" applyProtection="1">
      <alignment horizontal="center" vertical="center" wrapText="1"/>
      <protection hidden="1"/>
    </xf>
    <xf numFmtId="0" fontId="27" fillId="13" borderId="19" xfId="0" applyFont="1" applyFill="1" applyBorder="1" applyAlignment="1" applyProtection="1">
      <alignment horizontal="center" vertical="center" wrapText="1"/>
      <protection hidden="1"/>
    </xf>
    <xf numFmtId="0" fontId="27" fillId="13" borderId="28" xfId="0" applyFont="1" applyFill="1" applyBorder="1" applyAlignment="1" applyProtection="1">
      <alignment horizontal="center" vertical="center" wrapText="1"/>
      <protection hidden="1"/>
    </xf>
    <xf numFmtId="176" fontId="25" fillId="13" borderId="25" xfId="0" applyNumberFormat="1" applyFont="1" applyFill="1" applyBorder="1" applyAlignment="1" applyProtection="1">
      <alignment horizontal="center" vertical="center"/>
      <protection hidden="1"/>
    </xf>
    <xf numFmtId="176" fontId="25" fillId="13" borderId="14" xfId="0" applyNumberFormat="1" applyFont="1" applyFill="1" applyBorder="1" applyAlignment="1" applyProtection="1">
      <alignment horizontal="center" vertical="center"/>
      <protection hidden="1"/>
    </xf>
    <xf numFmtId="176" fontId="25" fillId="13" borderId="15" xfId="0" applyNumberFormat="1" applyFont="1" applyFill="1" applyBorder="1" applyAlignment="1" applyProtection="1">
      <alignment horizontal="center" vertical="center"/>
      <protection hidden="1"/>
    </xf>
    <xf numFmtId="176" fontId="25" fillId="13" borderId="7" xfId="0" applyNumberFormat="1" applyFont="1" applyFill="1" applyBorder="1" applyAlignment="1" applyProtection="1">
      <alignment horizontal="center" vertical="center"/>
      <protection hidden="1"/>
    </xf>
    <xf numFmtId="176" fontId="25" fillId="13" borderId="0" xfId="0" applyNumberFormat="1" applyFont="1" applyFill="1" applyBorder="1" applyAlignment="1" applyProtection="1">
      <alignment horizontal="center" vertical="center"/>
      <protection hidden="1"/>
    </xf>
    <xf numFmtId="176" fontId="25" fillId="13" borderId="17" xfId="0" applyNumberFormat="1" applyFont="1" applyFill="1" applyBorder="1" applyAlignment="1" applyProtection="1">
      <alignment horizontal="center" vertical="center"/>
      <protection hidden="1"/>
    </xf>
    <xf numFmtId="176" fontId="25" fillId="13" borderId="26" xfId="0" applyNumberFormat="1" applyFont="1" applyFill="1" applyBorder="1" applyAlignment="1" applyProtection="1">
      <alignment horizontal="center" vertical="center"/>
      <protection hidden="1"/>
    </xf>
    <xf numFmtId="176" fontId="25" fillId="13" borderId="19" xfId="0" applyNumberFormat="1" applyFont="1" applyFill="1" applyBorder="1" applyAlignment="1" applyProtection="1">
      <alignment horizontal="center" vertical="center"/>
      <protection hidden="1"/>
    </xf>
    <xf numFmtId="176" fontId="25" fillId="13" borderId="20" xfId="0" applyNumberFormat="1" applyFont="1" applyFill="1" applyBorder="1" applyAlignment="1" applyProtection="1">
      <alignment horizontal="center" vertical="center"/>
      <protection hidden="1"/>
    </xf>
    <xf numFmtId="0" fontId="7" fillId="0" borderId="83" xfId="0" applyFont="1" applyFill="1" applyBorder="1" applyAlignment="1" applyProtection="1">
      <alignment horizontal="left" vertical="center" wrapText="1" shrinkToFit="1"/>
      <protection locked="0"/>
    </xf>
    <xf numFmtId="0" fontId="7" fillId="0" borderId="83"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89" xfId="0" applyFont="1" applyFill="1" applyBorder="1" applyAlignment="1" applyProtection="1">
      <alignment horizontal="center" vertical="center" shrinkToFit="1"/>
      <protection locked="0"/>
    </xf>
    <xf numFmtId="0" fontId="7" fillId="0" borderId="86" xfId="0" applyFont="1" applyFill="1" applyBorder="1" applyAlignment="1" applyProtection="1">
      <alignment horizontal="center" vertical="center" shrinkToFit="1"/>
      <protection locked="0"/>
    </xf>
    <xf numFmtId="0" fontId="7" fillId="0" borderId="83" xfId="0" applyFont="1" applyFill="1" applyBorder="1" applyAlignment="1" applyProtection="1">
      <alignment horizontal="left" vertical="top" wrapText="1" shrinkToFit="1"/>
      <protection locked="0"/>
    </xf>
    <xf numFmtId="0" fontId="7" fillId="0" borderId="84" xfId="0" applyFont="1" applyFill="1" applyBorder="1" applyAlignment="1" applyProtection="1">
      <alignment horizontal="left" vertical="top" wrapText="1" shrinkToFit="1"/>
      <protection locked="0"/>
    </xf>
    <xf numFmtId="49" fontId="14" fillId="13" borderId="2" xfId="0" applyNumberFormat="1" applyFont="1" applyFill="1" applyBorder="1" applyAlignment="1" applyProtection="1">
      <alignment horizontal="center" vertical="center" wrapText="1"/>
      <protection hidden="1"/>
    </xf>
    <xf numFmtId="179" fontId="9" fillId="0" borderId="1" xfId="0" applyNumberFormat="1" applyFont="1" applyFill="1" applyBorder="1" applyAlignment="1" applyProtection="1">
      <alignment horizontal="right" wrapText="1"/>
      <protection hidden="1"/>
    </xf>
    <xf numFmtId="0" fontId="20" fillId="10" borderId="29" xfId="0" applyFont="1" applyFill="1" applyBorder="1" applyAlignment="1" applyProtection="1">
      <alignment horizontal="center" vertical="center" wrapText="1"/>
      <protection hidden="1"/>
    </xf>
    <xf numFmtId="0" fontId="20" fillId="10" borderId="30" xfId="0" applyFont="1" applyFill="1" applyBorder="1" applyAlignment="1" applyProtection="1">
      <alignment horizontal="center" vertical="center" wrapText="1"/>
      <protection hidden="1"/>
    </xf>
    <xf numFmtId="0" fontId="20" fillId="10" borderId="31" xfId="0" applyFont="1" applyFill="1" applyBorder="1" applyAlignment="1" applyProtection="1">
      <alignment horizontal="center" vertical="center" wrapText="1"/>
      <protection hidden="1"/>
    </xf>
    <xf numFmtId="0" fontId="9" fillId="10" borderId="42" xfId="0" applyFont="1" applyFill="1" applyBorder="1" applyAlignment="1" applyProtection="1">
      <alignment horizontal="center" vertical="center"/>
      <protection hidden="1"/>
    </xf>
    <xf numFmtId="0" fontId="9" fillId="10" borderId="43" xfId="0" applyFont="1" applyFill="1" applyBorder="1" applyAlignment="1" applyProtection="1">
      <alignment horizontal="center" vertical="center"/>
      <protection hidden="1"/>
    </xf>
    <xf numFmtId="0" fontId="9" fillId="10" borderId="44" xfId="0" applyFont="1" applyFill="1" applyBorder="1" applyAlignment="1" applyProtection="1">
      <alignment horizontal="center" vertical="center"/>
      <protection hidden="1"/>
    </xf>
    <xf numFmtId="49" fontId="20" fillId="10" borderId="7" xfId="0" applyNumberFormat="1" applyFont="1" applyFill="1" applyBorder="1" applyAlignment="1" applyProtection="1">
      <alignment horizontal="center" vertical="center" wrapText="1" shrinkToFit="1"/>
      <protection hidden="1"/>
    </xf>
    <xf numFmtId="49" fontId="20" fillId="10" borderId="0" xfId="0" applyNumberFormat="1" applyFont="1" applyFill="1" applyBorder="1" applyAlignment="1" applyProtection="1">
      <alignment horizontal="center" vertical="center" wrapText="1" shrinkToFit="1"/>
      <protection hidden="1"/>
    </xf>
    <xf numFmtId="49" fontId="20" fillId="10" borderId="22" xfId="0" applyNumberFormat="1" applyFont="1" applyFill="1" applyBorder="1" applyAlignment="1" applyProtection="1">
      <alignment horizontal="center" vertical="center" wrapText="1" shrinkToFit="1"/>
      <protection hidden="1"/>
    </xf>
    <xf numFmtId="49" fontId="20" fillId="10" borderId="6" xfId="0" applyNumberFormat="1" applyFont="1" applyFill="1" applyBorder="1" applyAlignment="1" applyProtection="1">
      <alignment horizontal="center" vertical="center" wrapText="1" shrinkToFit="1"/>
      <protection hidden="1"/>
    </xf>
    <xf numFmtId="49" fontId="20" fillId="10" borderId="8" xfId="0" applyNumberFormat="1" applyFont="1" applyFill="1" applyBorder="1" applyAlignment="1" applyProtection="1">
      <alignment horizontal="center" vertical="center" wrapText="1" shrinkToFit="1"/>
      <protection hidden="1"/>
    </xf>
    <xf numFmtId="49" fontId="20" fillId="10" borderId="9" xfId="0" applyNumberFormat="1" applyFont="1" applyFill="1" applyBorder="1" applyAlignment="1" applyProtection="1">
      <alignment horizontal="center" vertical="center" wrapText="1" shrinkToFit="1"/>
      <protection hidden="1"/>
    </xf>
    <xf numFmtId="0" fontId="20" fillId="10" borderId="29" xfId="0" applyFont="1" applyFill="1" applyBorder="1" applyAlignment="1" applyProtection="1">
      <alignment horizontal="center" vertical="center"/>
      <protection hidden="1"/>
    </xf>
    <xf numFmtId="0" fontId="20" fillId="10" borderId="30" xfId="0" applyFont="1" applyFill="1" applyBorder="1" applyAlignment="1" applyProtection="1">
      <alignment horizontal="center" vertical="center"/>
      <protection hidden="1"/>
    </xf>
    <xf numFmtId="0" fontId="20" fillId="10" borderId="31" xfId="0" applyFont="1" applyFill="1" applyBorder="1" applyAlignment="1" applyProtection="1">
      <alignment horizontal="center" vertical="center"/>
      <protection hidden="1"/>
    </xf>
    <xf numFmtId="0" fontId="7" fillId="5" borderId="0" xfId="0" applyFont="1" applyFill="1" applyAlignment="1" applyProtection="1">
      <alignment horizontal="left" vertical="center"/>
      <protection hidden="1"/>
    </xf>
    <xf numFmtId="0" fontId="7" fillId="10" borderId="6" xfId="0" applyFont="1" applyFill="1" applyBorder="1" applyAlignment="1" applyProtection="1">
      <alignment horizontal="center" vertical="center"/>
      <protection hidden="1"/>
    </xf>
    <xf numFmtId="0" fontId="7" fillId="10" borderId="8" xfId="0" applyFont="1" applyFill="1" applyBorder="1" applyAlignment="1" applyProtection="1">
      <alignment horizontal="center" vertical="center"/>
      <protection hidden="1"/>
    </xf>
    <xf numFmtId="0" fontId="7" fillId="10" borderId="9" xfId="0" applyFont="1" applyFill="1" applyBorder="1" applyAlignment="1" applyProtection="1">
      <alignment horizontal="center" vertical="center"/>
      <protection hidden="1"/>
    </xf>
    <xf numFmtId="0" fontId="7" fillId="10" borderId="2" xfId="0" applyFont="1" applyFill="1" applyBorder="1" applyAlignment="1" applyProtection="1">
      <alignment horizontal="center" vertical="center"/>
      <protection hidden="1"/>
    </xf>
    <xf numFmtId="49" fontId="20" fillId="10" borderId="10" xfId="0" applyNumberFormat="1" applyFont="1" applyFill="1" applyBorder="1" applyAlignment="1" applyProtection="1">
      <alignment horizontal="center" vertical="center" wrapText="1" shrinkToFit="1"/>
      <protection hidden="1"/>
    </xf>
    <xf numFmtId="49" fontId="20" fillId="10" borderId="4" xfId="0" applyNumberFormat="1" applyFont="1" applyFill="1" applyBorder="1" applyAlignment="1" applyProtection="1">
      <alignment horizontal="center" vertical="center" wrapText="1" shrinkToFit="1"/>
      <protection hidden="1"/>
    </xf>
    <xf numFmtId="0" fontId="20" fillId="10" borderId="2" xfId="0" applyFont="1" applyFill="1" applyBorder="1" applyAlignment="1" applyProtection="1">
      <alignment horizontal="center" vertical="center"/>
      <protection hidden="1"/>
    </xf>
    <xf numFmtId="0" fontId="20" fillId="10" borderId="2" xfId="0" applyFont="1" applyFill="1" applyBorder="1" applyAlignment="1" applyProtection="1">
      <alignment horizontal="center" vertical="center" wrapText="1"/>
      <protection hidden="1"/>
    </xf>
    <xf numFmtId="0" fontId="14" fillId="10" borderId="10" xfId="0" applyFont="1" applyFill="1" applyBorder="1" applyAlignment="1" applyProtection="1">
      <alignment horizontal="center" vertical="center" wrapText="1"/>
      <protection hidden="1"/>
    </xf>
    <xf numFmtId="0" fontId="14" fillId="10" borderId="4" xfId="0" applyFont="1" applyFill="1" applyBorder="1" applyAlignment="1" applyProtection="1">
      <alignment horizontal="center" vertical="center" wrapText="1"/>
      <protection hidden="1"/>
    </xf>
    <xf numFmtId="0" fontId="7" fillId="10" borderId="10" xfId="0" applyFont="1" applyFill="1" applyBorder="1" applyAlignment="1" applyProtection="1">
      <alignment horizontal="center" vertical="center" wrapText="1"/>
      <protection hidden="1"/>
    </xf>
    <xf numFmtId="0" fontId="7" fillId="10" borderId="4" xfId="0" applyFont="1" applyFill="1" applyBorder="1" applyAlignment="1" applyProtection="1">
      <alignment horizontal="center" vertical="center" wrapText="1"/>
      <protection hidden="1"/>
    </xf>
    <xf numFmtId="49" fontId="14" fillId="15" borderId="2" xfId="0" applyNumberFormat="1" applyFont="1" applyFill="1" applyBorder="1" applyAlignment="1" applyProtection="1">
      <alignment horizontal="center" vertical="center" wrapText="1"/>
      <protection hidden="1"/>
    </xf>
    <xf numFmtId="49" fontId="14" fillId="13" borderId="6" xfId="0" applyNumberFormat="1" applyFont="1" applyFill="1" applyBorder="1" applyAlignment="1" applyProtection="1">
      <alignment horizontal="center" vertical="center"/>
      <protection hidden="1"/>
    </xf>
    <xf numFmtId="49" fontId="14" fillId="13" borderId="8" xfId="0" applyNumberFormat="1" applyFont="1" applyFill="1" applyBorder="1" applyAlignment="1" applyProtection="1">
      <alignment horizontal="center" vertical="center"/>
      <protection hidden="1"/>
    </xf>
    <xf numFmtId="49" fontId="14" fillId="13" borderId="9"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right" wrapText="1"/>
      <protection hidden="1"/>
    </xf>
    <xf numFmtId="178" fontId="7" fillId="0" borderId="74" xfId="0" applyNumberFormat="1" applyFont="1" applyFill="1" applyBorder="1" applyAlignment="1" applyProtection="1">
      <alignment horizontal="right" vertical="center" shrinkToFit="1"/>
      <protection locked="0"/>
    </xf>
    <xf numFmtId="0" fontId="7" fillId="0" borderId="75" xfId="0" applyFont="1" applyFill="1" applyBorder="1" applyAlignment="1" applyProtection="1">
      <alignment horizontal="left" vertical="center" wrapText="1" shrinkToFit="1"/>
      <protection locked="0"/>
    </xf>
    <xf numFmtId="178" fontId="7" fillId="0" borderId="76" xfId="0" applyNumberFormat="1" applyFont="1" applyFill="1" applyBorder="1" applyAlignment="1" applyProtection="1">
      <alignment horizontal="right" vertical="center" shrinkToFit="1"/>
      <protection locked="0"/>
    </xf>
    <xf numFmtId="178" fontId="7" fillId="0" borderId="77" xfId="0" applyNumberFormat="1" applyFont="1" applyFill="1" applyBorder="1" applyAlignment="1" applyProtection="1">
      <alignment horizontal="right" vertical="center" shrinkToFit="1"/>
      <protection locked="0"/>
    </xf>
    <xf numFmtId="178" fontId="7" fillId="0" borderId="71" xfId="0" applyNumberFormat="1" applyFont="1" applyFill="1" applyBorder="1" applyAlignment="1" applyProtection="1">
      <alignment horizontal="right" vertical="center" shrinkToFit="1"/>
      <protection locked="0"/>
    </xf>
    <xf numFmtId="49" fontId="23" fillId="0" borderId="0" xfId="0" applyNumberFormat="1" applyFont="1" applyFill="1" applyAlignment="1" applyProtection="1">
      <alignment horizontal="center" vertical="center" wrapText="1"/>
      <protection hidden="1"/>
    </xf>
    <xf numFmtId="49" fontId="7" fillId="10" borderId="45" xfId="0" applyNumberFormat="1" applyFont="1" applyFill="1" applyBorder="1" applyAlignment="1" applyProtection="1">
      <alignment horizontal="right" vertical="center"/>
      <protection hidden="1"/>
    </xf>
    <xf numFmtId="49" fontId="7" fillId="10" borderId="46" xfId="0" applyNumberFormat="1" applyFont="1" applyFill="1" applyBorder="1" applyAlignment="1" applyProtection="1">
      <alignment horizontal="right" vertical="center"/>
      <protection hidden="1"/>
    </xf>
    <xf numFmtId="0" fontId="7" fillId="10" borderId="6" xfId="0" applyFont="1" applyFill="1" applyBorder="1" applyAlignment="1" applyProtection="1">
      <alignment horizontal="center" vertical="center" wrapText="1" shrinkToFit="1"/>
      <protection hidden="1"/>
    </xf>
    <xf numFmtId="0" fontId="7" fillId="10" borderId="8" xfId="0" applyFont="1" applyFill="1" applyBorder="1" applyAlignment="1" applyProtection="1">
      <alignment horizontal="center" vertical="center" wrapText="1" shrinkToFit="1"/>
      <protection hidden="1"/>
    </xf>
    <xf numFmtId="0" fontId="7" fillId="10" borderId="9" xfId="0" applyFont="1" applyFill="1" applyBorder="1" applyAlignment="1" applyProtection="1">
      <alignment horizontal="center" vertical="center" wrapText="1" shrinkToFit="1"/>
      <protection hidden="1"/>
    </xf>
    <xf numFmtId="14" fontId="7" fillId="10" borderId="6" xfId="0" applyNumberFormat="1" applyFont="1" applyFill="1" applyBorder="1" applyAlignment="1" applyProtection="1">
      <alignment horizontal="center" vertical="center" wrapText="1" shrinkToFit="1"/>
      <protection hidden="1"/>
    </xf>
    <xf numFmtId="14" fontId="7" fillId="10" borderId="8" xfId="0" applyNumberFormat="1" applyFont="1" applyFill="1" applyBorder="1" applyAlignment="1" applyProtection="1">
      <alignment horizontal="center" vertical="center" wrapText="1" shrinkToFit="1"/>
      <protection hidden="1"/>
    </xf>
    <xf numFmtId="14" fontId="7" fillId="10" borderId="9" xfId="0" applyNumberFormat="1" applyFont="1" applyFill="1" applyBorder="1" applyAlignment="1" applyProtection="1">
      <alignment horizontal="center" vertical="center" wrapText="1" shrinkToFit="1"/>
      <protection hidden="1"/>
    </xf>
    <xf numFmtId="0" fontId="7" fillId="10" borderId="6" xfId="0" applyFont="1" applyFill="1" applyBorder="1" applyAlignment="1" applyProtection="1">
      <alignment horizontal="center" vertical="center" shrinkToFit="1"/>
      <protection hidden="1"/>
    </xf>
    <xf numFmtId="0" fontId="7" fillId="10" borderId="8" xfId="0" applyFont="1" applyFill="1" applyBorder="1" applyAlignment="1" applyProtection="1">
      <alignment horizontal="center" vertical="center" shrinkToFit="1"/>
      <protection hidden="1"/>
    </xf>
    <xf numFmtId="0" fontId="7" fillId="10" borderId="8" xfId="0" applyFont="1" applyFill="1" applyBorder="1" applyAlignment="1" applyProtection="1">
      <alignment horizontal="left" vertical="center" wrapText="1" shrinkToFit="1"/>
      <protection hidden="1"/>
    </xf>
    <xf numFmtId="0" fontId="7" fillId="10" borderId="9" xfId="0" applyFont="1" applyFill="1" applyBorder="1" applyAlignment="1" applyProtection="1">
      <alignment horizontal="left" vertical="center" wrapText="1" shrinkToFit="1"/>
      <protection hidden="1"/>
    </xf>
    <xf numFmtId="49" fontId="7" fillId="10" borderId="70" xfId="0" applyNumberFormat="1" applyFont="1" applyFill="1" applyBorder="1" applyAlignment="1" applyProtection="1">
      <alignment horizontal="right" vertical="center"/>
      <protection hidden="1"/>
    </xf>
    <xf numFmtId="0" fontId="7" fillId="0" borderId="77" xfId="0" applyFont="1" applyFill="1" applyBorder="1" applyAlignment="1" applyProtection="1">
      <alignment horizontal="left" vertical="center" wrapText="1" shrinkToFit="1"/>
      <protection locked="0"/>
    </xf>
    <xf numFmtId="0" fontId="7" fillId="0" borderId="78" xfId="0" applyFont="1" applyFill="1" applyBorder="1" applyAlignment="1" applyProtection="1">
      <alignment horizontal="left" vertical="center" wrapText="1" shrinkToFit="1"/>
      <protection locked="0"/>
    </xf>
    <xf numFmtId="0" fontId="9" fillId="0" borderId="0" xfId="0" applyFont="1" applyFill="1" applyAlignment="1" applyProtection="1">
      <alignment horizontal="left" vertical="top" wrapText="1"/>
      <protection hidden="1"/>
    </xf>
    <xf numFmtId="49" fontId="7" fillId="10" borderId="5" xfId="0" applyNumberFormat="1" applyFont="1" applyFill="1" applyBorder="1" applyAlignment="1" applyProtection="1">
      <alignment horizontal="center" vertical="center"/>
      <protection hidden="1"/>
    </xf>
    <xf numFmtId="49" fontId="7" fillId="10" borderId="21" xfId="0" applyNumberFormat="1" applyFont="1" applyFill="1" applyBorder="1" applyAlignment="1" applyProtection="1">
      <alignment horizontal="center" vertical="center"/>
      <protection hidden="1"/>
    </xf>
    <xf numFmtId="49" fontId="7" fillId="10" borderId="23" xfId="0" applyNumberFormat="1" applyFont="1" applyFill="1" applyBorder="1" applyAlignment="1" applyProtection="1">
      <alignment horizontal="center" vertical="center"/>
      <protection hidden="1"/>
    </xf>
    <xf numFmtId="49" fontId="7" fillId="10" borderId="24" xfId="0" applyNumberFormat="1" applyFont="1" applyFill="1" applyBorder="1" applyAlignment="1" applyProtection="1">
      <alignment horizontal="center" vertical="center"/>
      <protection hidden="1"/>
    </xf>
    <xf numFmtId="0" fontId="7" fillId="0" borderId="72" xfId="0" applyFont="1" applyFill="1" applyBorder="1" applyAlignment="1" applyProtection="1">
      <alignment horizontal="left" vertical="center" wrapText="1" shrinkToFit="1"/>
      <protection locked="0"/>
    </xf>
    <xf numFmtId="49" fontId="14" fillId="13" borderId="6" xfId="0" applyNumberFormat="1" applyFont="1" applyFill="1" applyBorder="1" applyAlignment="1" applyProtection="1">
      <alignment horizontal="center" vertical="center" wrapText="1"/>
      <protection hidden="1"/>
    </xf>
    <xf numFmtId="49" fontId="14" fillId="13" borderId="8" xfId="0" applyNumberFormat="1" applyFont="1" applyFill="1" applyBorder="1" applyAlignment="1" applyProtection="1">
      <alignment horizontal="center" vertical="center" wrapText="1"/>
      <protection hidden="1"/>
    </xf>
    <xf numFmtId="49" fontId="14" fillId="13" borderId="9" xfId="0" applyNumberFormat="1" applyFont="1" applyFill="1" applyBorder="1" applyAlignment="1" applyProtection="1">
      <alignment horizontal="center" vertical="center" wrapText="1"/>
      <protection hidden="1"/>
    </xf>
    <xf numFmtId="49" fontId="14" fillId="15" borderId="6" xfId="0" applyNumberFormat="1" applyFont="1" applyFill="1" applyBorder="1" applyAlignment="1" applyProtection="1">
      <alignment horizontal="center" vertical="center" wrapText="1"/>
      <protection hidden="1"/>
    </xf>
    <xf numFmtId="49" fontId="14" fillId="15" borderId="9" xfId="0" applyNumberFormat="1" applyFont="1" applyFill="1" applyBorder="1" applyAlignment="1" applyProtection="1">
      <alignment horizontal="center" vertical="center" wrapText="1"/>
      <protection hidden="1"/>
    </xf>
    <xf numFmtId="49" fontId="7" fillId="10" borderId="7" xfId="0" applyNumberFormat="1" applyFont="1" applyFill="1" applyBorder="1" applyAlignment="1" applyProtection="1">
      <alignment horizontal="center" vertical="center"/>
      <protection hidden="1"/>
    </xf>
    <xf numFmtId="49" fontId="7" fillId="10" borderId="22" xfId="0" applyNumberFormat="1"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5"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7" fillId="10" borderId="21" xfId="0" applyFont="1" applyFill="1" applyBorder="1" applyAlignment="1" applyProtection="1">
      <alignment horizontal="center" vertical="center"/>
      <protection hidden="1"/>
    </xf>
    <xf numFmtId="49" fontId="20" fillId="13" borderId="6" xfId="0" applyNumberFormat="1" applyFont="1" applyFill="1" applyBorder="1" applyAlignment="1" applyProtection="1">
      <alignment horizontal="center" vertical="center" wrapText="1" shrinkToFit="1"/>
      <protection hidden="1"/>
    </xf>
    <xf numFmtId="49" fontId="20" fillId="13" borderId="9" xfId="0" applyNumberFormat="1" applyFont="1" applyFill="1" applyBorder="1" applyAlignment="1" applyProtection="1">
      <alignment horizontal="center" vertical="center" wrapText="1" shrinkToFit="1"/>
      <protection hidden="1"/>
    </xf>
    <xf numFmtId="0" fontId="14" fillId="10" borderId="37" xfId="0" applyFont="1" applyFill="1" applyBorder="1" applyAlignment="1" applyProtection="1">
      <alignment horizontal="center" vertical="center" wrapText="1"/>
      <protection hidden="1"/>
    </xf>
    <xf numFmtId="0" fontId="14" fillId="10" borderId="38" xfId="0" applyFont="1" applyFill="1" applyBorder="1" applyAlignment="1" applyProtection="1">
      <alignment horizontal="center" vertical="center" wrapText="1"/>
      <protection hidden="1"/>
    </xf>
    <xf numFmtId="0" fontId="9" fillId="13" borderId="6" xfId="0" applyFont="1" applyFill="1" applyBorder="1" applyAlignment="1" applyProtection="1">
      <alignment horizontal="right" vertical="center" wrapText="1"/>
      <protection hidden="1"/>
    </xf>
    <xf numFmtId="0" fontId="9" fillId="13" borderId="8" xfId="0" applyFont="1" applyFill="1" applyBorder="1" applyAlignment="1" applyProtection="1">
      <alignment horizontal="right" vertical="center" wrapText="1"/>
      <protection hidden="1"/>
    </xf>
    <xf numFmtId="0" fontId="20" fillId="10" borderId="39" xfId="0" applyFont="1" applyFill="1" applyBorder="1" applyAlignment="1" applyProtection="1">
      <alignment horizontal="center" vertical="center"/>
      <protection hidden="1"/>
    </xf>
    <xf numFmtId="0" fontId="20" fillId="10" borderId="6" xfId="0" applyFont="1" applyFill="1" applyBorder="1" applyAlignment="1" applyProtection="1">
      <alignment horizontal="center" vertical="center" wrapText="1"/>
      <protection hidden="1"/>
    </xf>
    <xf numFmtId="0" fontId="20" fillId="10" borderId="9" xfId="0" applyFont="1" applyFill="1" applyBorder="1" applyAlignment="1" applyProtection="1">
      <alignment horizontal="center" vertical="center" wrapText="1"/>
      <protection hidden="1"/>
    </xf>
    <xf numFmtId="49" fontId="14" fillId="10" borderId="6" xfId="0" applyNumberFormat="1" applyFont="1" applyFill="1" applyBorder="1" applyAlignment="1" applyProtection="1">
      <alignment horizontal="center" vertical="center" wrapText="1"/>
      <protection hidden="1"/>
    </xf>
    <xf numFmtId="49" fontId="14" fillId="10" borderId="8" xfId="0" applyNumberFormat="1" applyFont="1" applyFill="1" applyBorder="1" applyAlignment="1" applyProtection="1">
      <alignment horizontal="center" vertical="center" wrapText="1"/>
      <protection hidden="1"/>
    </xf>
    <xf numFmtId="49" fontId="14" fillId="10" borderId="9" xfId="0" applyNumberFormat="1" applyFont="1" applyFill="1" applyBorder="1" applyAlignment="1" applyProtection="1">
      <alignment horizontal="center" vertical="center" wrapText="1"/>
      <protection hidden="1"/>
    </xf>
    <xf numFmtId="49" fontId="14" fillId="10" borderId="2" xfId="0" applyNumberFormat="1" applyFont="1" applyFill="1" applyBorder="1" applyAlignment="1" applyProtection="1">
      <alignment horizontal="center" vertical="center" wrapText="1"/>
      <protection hidden="1"/>
    </xf>
    <xf numFmtId="0" fontId="9" fillId="10" borderId="5" xfId="0" applyFont="1" applyFill="1" applyBorder="1" applyAlignment="1" applyProtection="1">
      <alignment horizontal="center" vertical="center" wrapText="1"/>
      <protection hidden="1"/>
    </xf>
    <xf numFmtId="0" fontId="9" fillId="10" borderId="11" xfId="0" applyFont="1" applyFill="1" applyBorder="1" applyAlignment="1" applyProtection="1">
      <alignment horizontal="center" vertical="center" wrapText="1"/>
      <protection hidden="1"/>
    </xf>
    <xf numFmtId="0" fontId="9" fillId="10" borderId="21" xfId="0" applyFont="1" applyFill="1" applyBorder="1" applyAlignment="1" applyProtection="1">
      <alignment horizontal="center" vertical="center" wrapText="1"/>
      <protection hidden="1"/>
    </xf>
    <xf numFmtId="0" fontId="9" fillId="10" borderId="23"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4" xfId="0" applyFont="1" applyFill="1" applyBorder="1" applyAlignment="1" applyProtection="1">
      <alignment horizontal="center" vertical="center" wrapText="1"/>
      <protection hidden="1"/>
    </xf>
    <xf numFmtId="0" fontId="9" fillId="13" borderId="6" xfId="0" applyNumberFormat="1" applyFont="1" applyFill="1" applyBorder="1" applyAlignment="1" applyProtection="1">
      <alignment horizontal="center" vertical="center"/>
      <protection hidden="1"/>
    </xf>
    <xf numFmtId="0" fontId="9" fillId="13" borderId="8" xfId="0" applyNumberFormat="1" applyFont="1" applyFill="1" applyBorder="1" applyAlignment="1" applyProtection="1">
      <alignment horizontal="center" vertical="center"/>
      <protection hidden="1"/>
    </xf>
    <xf numFmtId="0" fontId="9" fillId="13" borderId="9" xfId="0" applyNumberFormat="1" applyFont="1" applyFill="1" applyBorder="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9" fillId="10" borderId="8" xfId="0" applyFont="1" applyFill="1" applyBorder="1" applyAlignment="1" applyProtection="1">
      <alignment horizontal="center" vertical="center" wrapText="1"/>
      <protection hidden="1"/>
    </xf>
    <xf numFmtId="0" fontId="9" fillId="10" borderId="9" xfId="0" applyFont="1" applyFill="1" applyBorder="1" applyAlignment="1" applyProtection="1">
      <alignment horizontal="center" vertical="center" wrapText="1"/>
      <protection hidden="1"/>
    </xf>
    <xf numFmtId="49" fontId="14" fillId="0" borderId="74" xfId="0" applyNumberFormat="1" applyFont="1" applyFill="1" applyBorder="1" applyAlignment="1" applyProtection="1">
      <alignment horizontal="center" vertical="center" shrinkToFit="1"/>
      <protection locked="0"/>
    </xf>
    <xf numFmtId="49" fontId="7" fillId="0" borderId="74" xfId="0" applyNumberFormat="1" applyFont="1" applyFill="1" applyBorder="1" applyAlignment="1" applyProtection="1">
      <alignment horizontal="left" vertical="center" wrapText="1" shrinkToFit="1"/>
      <protection locked="0"/>
    </xf>
    <xf numFmtId="177" fontId="7" fillId="0" borderId="74" xfId="0" applyNumberFormat="1" applyFont="1" applyFill="1" applyBorder="1" applyAlignment="1" applyProtection="1">
      <alignment horizontal="center" vertical="center" shrinkToFit="1"/>
      <protection locked="0"/>
    </xf>
    <xf numFmtId="49" fontId="9" fillId="0" borderId="74" xfId="0" applyNumberFormat="1" applyFont="1" applyFill="1" applyBorder="1" applyAlignment="1" applyProtection="1">
      <alignment horizontal="left" vertical="center" wrapText="1"/>
      <protection locked="0"/>
    </xf>
    <xf numFmtId="0" fontId="7" fillId="0" borderId="93" xfId="0" applyFont="1" applyFill="1" applyBorder="1" applyAlignment="1" applyProtection="1">
      <alignment horizontal="left" vertical="center" wrapText="1" shrinkToFit="1"/>
      <protection locked="0"/>
    </xf>
    <xf numFmtId="0" fontId="7" fillId="0" borderId="94" xfId="0" applyFont="1" applyFill="1" applyBorder="1" applyAlignment="1" applyProtection="1">
      <alignment horizontal="left" vertical="center" wrapText="1" shrinkToFit="1"/>
      <protection locked="0"/>
    </xf>
    <xf numFmtId="49" fontId="9" fillId="0" borderId="83" xfId="0" applyNumberFormat="1" applyFont="1" applyFill="1" applyBorder="1" applyAlignment="1" applyProtection="1">
      <alignment horizontal="left" vertical="center" wrapText="1"/>
      <protection locked="0"/>
    </xf>
    <xf numFmtId="49" fontId="7" fillId="10" borderId="11" xfId="0" applyNumberFormat="1" applyFont="1" applyFill="1" applyBorder="1" applyAlignment="1" applyProtection="1">
      <alignment horizontal="center" vertical="center"/>
      <protection hidden="1"/>
    </xf>
    <xf numFmtId="49" fontId="7" fillId="1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wrapText="1"/>
      <protection hidden="1"/>
    </xf>
    <xf numFmtId="0" fontId="9" fillId="0" borderId="1" xfId="0" applyFont="1" applyFill="1" applyBorder="1" applyAlignment="1" applyProtection="1">
      <alignment horizontal="center" wrapText="1"/>
      <protection hidden="1"/>
    </xf>
    <xf numFmtId="0" fontId="7" fillId="10" borderId="4" xfId="0" applyFont="1" applyFill="1" applyBorder="1" applyAlignment="1" applyProtection="1">
      <alignment horizontal="center" vertical="center"/>
      <protection hidden="1"/>
    </xf>
    <xf numFmtId="49" fontId="9" fillId="10" borderId="10" xfId="0" applyNumberFormat="1" applyFont="1" applyFill="1" applyBorder="1" applyAlignment="1" applyProtection="1">
      <alignment horizontal="center" vertical="center" wrapText="1"/>
      <protection hidden="1"/>
    </xf>
    <xf numFmtId="49" fontId="9" fillId="10" borderId="3" xfId="0" applyNumberFormat="1" applyFont="1" applyFill="1" applyBorder="1" applyAlignment="1" applyProtection="1">
      <alignment horizontal="center" vertical="center" wrapText="1"/>
      <protection hidden="1"/>
    </xf>
    <xf numFmtId="49" fontId="14" fillId="10" borderId="5" xfId="0" applyNumberFormat="1" applyFont="1" applyFill="1" applyBorder="1" applyAlignment="1" applyProtection="1">
      <alignment horizontal="center" vertical="center" wrapText="1"/>
      <protection hidden="1"/>
    </xf>
    <xf numFmtId="49" fontId="14" fillId="10" borderId="21" xfId="0" applyNumberFormat="1" applyFont="1" applyFill="1" applyBorder="1" applyAlignment="1" applyProtection="1">
      <alignment horizontal="center" vertical="center" wrapText="1"/>
      <protection hidden="1"/>
    </xf>
    <xf numFmtId="49" fontId="14" fillId="10" borderId="7" xfId="0" applyNumberFormat="1" applyFont="1" applyFill="1" applyBorder="1" applyAlignment="1" applyProtection="1">
      <alignment horizontal="center" vertical="center" wrapText="1"/>
      <protection hidden="1"/>
    </xf>
    <xf numFmtId="49" fontId="14" fillId="10" borderId="22" xfId="0" applyNumberFormat="1" applyFont="1" applyFill="1" applyBorder="1" applyAlignment="1" applyProtection="1">
      <alignment horizontal="center" vertical="center" wrapText="1"/>
      <protection hidden="1"/>
    </xf>
    <xf numFmtId="49" fontId="7" fillId="10" borderId="5" xfId="0" applyNumberFormat="1" applyFont="1" applyFill="1" applyBorder="1" applyAlignment="1" applyProtection="1">
      <alignment horizontal="center" vertical="center" wrapText="1"/>
      <protection hidden="1"/>
    </xf>
    <xf numFmtId="49" fontId="7" fillId="10" borderId="11" xfId="0" applyNumberFormat="1" applyFont="1" applyFill="1" applyBorder="1" applyAlignment="1" applyProtection="1">
      <alignment horizontal="center" vertical="center" wrapText="1"/>
      <protection hidden="1"/>
    </xf>
    <xf numFmtId="49" fontId="7" fillId="10" borderId="21" xfId="0" applyNumberFormat="1" applyFont="1" applyFill="1" applyBorder="1" applyAlignment="1" applyProtection="1">
      <alignment horizontal="center" vertical="center" wrapText="1"/>
      <protection hidden="1"/>
    </xf>
    <xf numFmtId="49" fontId="7" fillId="10" borderId="7" xfId="0" applyNumberFormat="1" applyFont="1" applyFill="1" applyBorder="1" applyAlignment="1" applyProtection="1">
      <alignment horizontal="center" vertical="center" wrapText="1"/>
      <protection hidden="1"/>
    </xf>
    <xf numFmtId="49" fontId="7" fillId="10" borderId="0" xfId="0" applyNumberFormat="1" applyFont="1" applyFill="1" applyBorder="1" applyAlignment="1" applyProtection="1">
      <alignment horizontal="center" vertical="center" wrapText="1"/>
      <protection hidden="1"/>
    </xf>
    <xf numFmtId="49" fontId="7" fillId="10" borderId="22" xfId="0" applyNumberFormat="1" applyFont="1" applyFill="1" applyBorder="1" applyAlignment="1" applyProtection="1">
      <alignment horizontal="center" vertical="center" wrapText="1"/>
      <protection hidden="1"/>
    </xf>
    <xf numFmtId="49" fontId="9" fillId="0" borderId="93" xfId="0" applyNumberFormat="1" applyFont="1" applyFill="1" applyBorder="1" applyAlignment="1" applyProtection="1">
      <alignment horizontal="left" vertical="center" wrapText="1"/>
      <protection locked="0"/>
    </xf>
    <xf numFmtId="49" fontId="14" fillId="0" borderId="93" xfId="0" applyNumberFormat="1" applyFont="1" applyFill="1" applyBorder="1" applyAlignment="1" applyProtection="1">
      <alignment horizontal="center" vertical="center" shrinkToFit="1"/>
      <protection locked="0"/>
    </xf>
    <xf numFmtId="49" fontId="14" fillId="0" borderId="83" xfId="0" applyNumberFormat="1" applyFont="1" applyFill="1" applyBorder="1" applyAlignment="1" applyProtection="1">
      <alignment horizontal="center" vertical="center" shrinkToFit="1"/>
      <protection locked="0"/>
    </xf>
    <xf numFmtId="49" fontId="22" fillId="10" borderId="5" xfId="0" applyNumberFormat="1" applyFont="1" applyFill="1" applyBorder="1" applyAlignment="1" applyProtection="1">
      <alignment horizontal="center" vertical="center" wrapText="1" shrinkToFit="1"/>
      <protection hidden="1"/>
    </xf>
    <xf numFmtId="49" fontId="22" fillId="10" borderId="11" xfId="0" applyNumberFormat="1" applyFont="1" applyFill="1" applyBorder="1" applyAlignment="1" applyProtection="1">
      <alignment horizontal="center" vertical="center" wrapText="1" shrinkToFit="1"/>
      <protection hidden="1"/>
    </xf>
    <xf numFmtId="49" fontId="22" fillId="10" borderId="21" xfId="0" applyNumberFormat="1" applyFont="1" applyFill="1" applyBorder="1" applyAlignment="1" applyProtection="1">
      <alignment horizontal="center" vertical="center" wrapText="1" shrinkToFit="1"/>
      <protection hidden="1"/>
    </xf>
    <xf numFmtId="14" fontId="7" fillId="0" borderId="93" xfId="0" applyNumberFormat="1" applyFont="1" applyFill="1" applyBorder="1" applyAlignment="1" applyProtection="1">
      <alignment horizontal="right" vertical="center" shrinkToFit="1"/>
      <protection locked="0"/>
    </xf>
    <xf numFmtId="49" fontId="7" fillId="0" borderId="93" xfId="0" applyNumberFormat="1" applyFont="1" applyFill="1" applyBorder="1" applyAlignment="1" applyProtection="1">
      <alignment horizontal="left" vertical="center" wrapText="1" shrinkToFit="1"/>
      <protection locked="0"/>
    </xf>
    <xf numFmtId="49" fontId="7" fillId="0" borderId="83" xfId="0" applyNumberFormat="1" applyFont="1" applyFill="1" applyBorder="1" applyAlignment="1" applyProtection="1">
      <alignment horizontal="left" vertical="center" wrapText="1" shrinkToFit="1"/>
      <protection locked="0"/>
    </xf>
    <xf numFmtId="0" fontId="7" fillId="0" borderId="84" xfId="0" applyFont="1" applyFill="1" applyBorder="1" applyAlignment="1" applyProtection="1">
      <alignment horizontal="left" vertical="center" wrapText="1" shrinkToFit="1"/>
      <protection locked="0"/>
    </xf>
    <xf numFmtId="0" fontId="7" fillId="0" borderId="75" xfId="0" applyFont="1" applyFill="1" applyBorder="1" applyAlignment="1" applyProtection="1">
      <alignment horizontal="center" vertical="center" shrinkToFit="1"/>
      <protection locked="0"/>
    </xf>
    <xf numFmtId="0" fontId="7" fillId="0" borderId="84" xfId="0" applyFont="1" applyFill="1" applyBorder="1" applyAlignment="1" applyProtection="1">
      <alignment horizontal="center" vertical="center" shrinkToFit="1"/>
      <protection locked="0"/>
    </xf>
    <xf numFmtId="177" fontId="7" fillId="0" borderId="83" xfId="0" applyNumberFormat="1" applyFont="1" applyFill="1" applyBorder="1" applyAlignment="1" applyProtection="1">
      <alignment horizontal="center" vertical="center" shrinkToFit="1"/>
      <protection locked="0"/>
    </xf>
    <xf numFmtId="49" fontId="14" fillId="0" borderId="74" xfId="0" applyNumberFormat="1" applyFont="1" applyFill="1" applyBorder="1" applyAlignment="1" applyProtection="1">
      <alignment horizontal="left" vertical="center" wrapText="1" shrinkToFit="1"/>
      <protection locked="0"/>
    </xf>
    <xf numFmtId="49" fontId="7" fillId="0" borderId="93" xfId="0" applyNumberFormat="1" applyFont="1" applyFill="1" applyBorder="1" applyAlignment="1" applyProtection="1">
      <alignment horizontal="center" vertical="center" shrinkToFit="1"/>
      <protection locked="0"/>
    </xf>
    <xf numFmtId="0" fontId="9" fillId="10" borderId="0" xfId="0" applyFont="1" applyFill="1" applyBorder="1" applyAlignment="1" applyProtection="1">
      <alignment horizontal="left" vertical="center"/>
      <protection hidden="1"/>
    </xf>
    <xf numFmtId="0" fontId="9" fillId="10" borderId="22" xfId="0" applyFont="1" applyFill="1" applyBorder="1" applyAlignment="1" applyProtection="1">
      <alignment horizontal="left" vertical="center"/>
      <protection hidden="1"/>
    </xf>
    <xf numFmtId="177" fontId="7" fillId="0" borderId="93" xfId="0" applyNumberFormat="1" applyFont="1" applyFill="1" applyBorder="1" applyAlignment="1" applyProtection="1">
      <alignment horizontal="center" vertical="center" shrinkToFit="1"/>
      <protection locked="0"/>
    </xf>
    <xf numFmtId="49" fontId="9" fillId="0" borderId="93" xfId="0" applyNumberFormat="1" applyFont="1" applyFill="1" applyBorder="1" applyAlignment="1" applyProtection="1">
      <alignment horizontal="left" vertical="center" wrapText="1" shrinkToFit="1"/>
      <protection locked="0"/>
    </xf>
    <xf numFmtId="49" fontId="14" fillId="10" borderId="2" xfId="0" applyNumberFormat="1" applyFont="1" applyFill="1" applyBorder="1" applyAlignment="1" applyProtection="1">
      <alignment horizontal="center" vertical="center"/>
      <protection hidden="1"/>
    </xf>
    <xf numFmtId="0" fontId="14" fillId="10" borderId="2" xfId="0" applyFont="1" applyFill="1" applyBorder="1" applyAlignment="1" applyProtection="1">
      <alignment horizontal="center" vertical="center"/>
      <protection hidden="1"/>
    </xf>
    <xf numFmtId="0" fontId="30" fillId="10" borderId="2" xfId="0" applyFont="1" applyFill="1" applyBorder="1" applyAlignment="1" applyProtection="1">
      <alignment horizontal="center" vertical="center" wrapText="1"/>
      <protection hidden="1"/>
    </xf>
    <xf numFmtId="0" fontId="9" fillId="10" borderId="0" xfId="0" applyFont="1" applyFill="1" applyBorder="1" applyAlignment="1" applyProtection="1">
      <alignment horizontal="left" vertical="center" shrinkToFit="1"/>
      <protection hidden="1"/>
    </xf>
    <xf numFmtId="0" fontId="9" fillId="10" borderId="22" xfId="0" applyFont="1" applyFill="1" applyBorder="1" applyAlignment="1" applyProtection="1">
      <alignment horizontal="left" vertical="center" shrinkToFit="1"/>
      <protection hidden="1"/>
    </xf>
    <xf numFmtId="0" fontId="14" fillId="10" borderId="7" xfId="0" applyFont="1" applyFill="1" applyBorder="1" applyAlignment="1" applyProtection="1">
      <alignment horizontal="distributed" vertical="center" indent="1"/>
      <protection hidden="1"/>
    </xf>
    <xf numFmtId="0" fontId="14" fillId="10" borderId="0" xfId="0" applyFont="1" applyFill="1" applyBorder="1" applyAlignment="1" applyProtection="1">
      <alignment horizontal="distributed" vertical="center" indent="1"/>
      <protection hidden="1"/>
    </xf>
    <xf numFmtId="0" fontId="20" fillId="10" borderId="5" xfId="0" applyFont="1" applyFill="1" applyBorder="1" applyAlignment="1" applyProtection="1">
      <alignment horizontal="center" vertical="center" wrapText="1"/>
      <protection hidden="1"/>
    </xf>
    <xf numFmtId="0" fontId="20" fillId="10" borderId="11"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20" fillId="10" borderId="7" xfId="0" applyFont="1" applyFill="1" applyBorder="1" applyAlignment="1" applyProtection="1">
      <alignment horizontal="center" vertical="center" wrapText="1"/>
      <protection hidden="1"/>
    </xf>
    <xf numFmtId="0" fontId="20" fillId="10" borderId="0" xfId="0" applyFont="1" applyFill="1" applyBorder="1" applyAlignment="1" applyProtection="1">
      <alignment horizontal="center" vertical="center" wrapText="1"/>
      <protection hidden="1"/>
    </xf>
    <xf numFmtId="0" fontId="20" fillId="10" borderId="2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protection hidden="1"/>
    </xf>
    <xf numFmtId="49" fontId="14" fillId="13" borderId="2" xfId="0" applyNumberFormat="1" applyFont="1" applyFill="1" applyBorder="1" applyAlignment="1" applyProtection="1">
      <alignment horizontal="center" vertical="center"/>
      <protection hidden="1"/>
    </xf>
    <xf numFmtId="49" fontId="14" fillId="10" borderId="7" xfId="0" applyNumberFormat="1" applyFont="1" applyFill="1" applyBorder="1" applyAlignment="1" applyProtection="1">
      <alignment horizontal="left" vertical="center" wrapText="1"/>
      <protection hidden="1"/>
    </xf>
    <xf numFmtId="49" fontId="14" fillId="10" borderId="0" xfId="0" applyNumberFormat="1" applyFont="1" applyFill="1" applyBorder="1" applyAlignment="1" applyProtection="1">
      <alignment horizontal="left" vertical="center" wrapText="1"/>
      <protection hidden="1"/>
    </xf>
    <xf numFmtId="49" fontId="14" fillId="10" borderId="22" xfId="0" applyNumberFormat="1" applyFont="1" applyFill="1" applyBorder="1" applyAlignment="1" applyProtection="1">
      <alignment horizontal="left" vertical="center" wrapText="1"/>
      <protection hidden="1"/>
    </xf>
    <xf numFmtId="49" fontId="9" fillId="10" borderId="4" xfId="0" applyNumberFormat="1" applyFont="1" applyFill="1" applyBorder="1" applyAlignment="1" applyProtection="1">
      <alignment horizontal="center" vertical="center" wrapText="1"/>
      <protection hidden="1"/>
    </xf>
    <xf numFmtId="49" fontId="20" fillId="10" borderId="7" xfId="0" applyNumberFormat="1" applyFont="1" applyFill="1" applyBorder="1" applyAlignment="1" applyProtection="1">
      <alignment horizontal="center" vertical="center" shrinkToFit="1"/>
      <protection hidden="1"/>
    </xf>
    <xf numFmtId="49" fontId="20" fillId="10" borderId="0" xfId="0" applyNumberFormat="1" applyFont="1" applyFill="1" applyBorder="1" applyAlignment="1" applyProtection="1">
      <alignment horizontal="center" vertical="center" shrinkToFit="1"/>
      <protection hidden="1"/>
    </xf>
    <xf numFmtId="49" fontId="20" fillId="10" borderId="22" xfId="0" applyNumberFormat="1" applyFont="1" applyFill="1" applyBorder="1" applyAlignment="1" applyProtection="1">
      <alignment horizontal="center" vertical="center" shrinkToFit="1"/>
      <protection hidden="1"/>
    </xf>
    <xf numFmtId="0" fontId="9" fillId="10" borderId="7" xfId="0" applyFont="1" applyFill="1" applyBorder="1" applyAlignment="1" applyProtection="1">
      <alignment horizontal="center" vertical="center"/>
      <protection hidden="1"/>
    </xf>
    <xf numFmtId="0" fontId="9" fillId="10" borderId="0" xfId="0" applyFont="1" applyFill="1" applyBorder="1" applyAlignment="1" applyProtection="1">
      <alignment horizontal="center" vertical="center"/>
      <protection hidden="1"/>
    </xf>
    <xf numFmtId="0" fontId="9" fillId="10" borderId="22" xfId="0" applyFont="1" applyFill="1" applyBorder="1" applyAlignment="1" applyProtection="1">
      <alignment horizontal="center" vertical="center"/>
      <protection hidden="1"/>
    </xf>
    <xf numFmtId="49" fontId="7" fillId="0" borderId="74" xfId="0" applyNumberFormat="1" applyFont="1" applyFill="1" applyBorder="1" applyAlignment="1" applyProtection="1">
      <alignment horizontal="left" vertical="center" shrinkToFit="1"/>
      <protection locked="0"/>
    </xf>
    <xf numFmtId="49" fontId="7" fillId="0" borderId="75" xfId="0" applyNumberFormat="1"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7" fillId="0" borderId="61"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0" fontId="7" fillId="0" borderId="67" xfId="0" applyFont="1" applyFill="1" applyBorder="1" applyAlignment="1" applyProtection="1">
      <alignment vertical="center" wrapText="1" shrinkToFit="1"/>
    </xf>
    <xf numFmtId="0" fontId="7" fillId="0" borderId="68" xfId="0" applyFont="1" applyFill="1" applyBorder="1" applyAlignment="1" applyProtection="1">
      <alignment vertical="center" wrapText="1" shrinkToFit="1"/>
    </xf>
    <xf numFmtId="49" fontId="7" fillId="10" borderId="51" xfId="0" applyNumberFormat="1" applyFont="1" applyFill="1" applyBorder="1" applyAlignment="1" applyProtection="1">
      <alignment horizontal="right" vertical="center"/>
      <protection hidden="1"/>
    </xf>
    <xf numFmtId="49" fontId="7" fillId="10" borderId="52" xfId="0" applyNumberFormat="1" applyFont="1" applyFill="1" applyBorder="1" applyAlignment="1" applyProtection="1">
      <alignment horizontal="right" vertical="center"/>
      <protection hidden="1"/>
    </xf>
    <xf numFmtId="49" fontId="7" fillId="10" borderId="59" xfId="0" applyNumberFormat="1" applyFont="1" applyFill="1" applyBorder="1" applyAlignment="1" applyProtection="1">
      <alignment horizontal="right" vertical="center"/>
      <protection hidden="1"/>
    </xf>
    <xf numFmtId="49" fontId="7" fillId="10" borderId="60" xfId="0" applyNumberFormat="1" applyFont="1" applyFill="1" applyBorder="1" applyAlignment="1" applyProtection="1">
      <alignment horizontal="right" vertical="center"/>
      <protection hidden="1"/>
    </xf>
    <xf numFmtId="49" fontId="7" fillId="0" borderId="53" xfId="0" applyNumberFormat="1" applyFont="1" applyFill="1" applyBorder="1" applyAlignment="1" applyProtection="1">
      <alignment horizontal="center" vertical="center" shrinkToFit="1"/>
      <protection locked="0"/>
    </xf>
    <xf numFmtId="49" fontId="7" fillId="0" borderId="54" xfId="0" applyNumberFormat="1" applyFont="1" applyFill="1" applyBorder="1" applyAlignment="1" applyProtection="1">
      <alignment horizontal="center" vertical="center" shrinkToFit="1"/>
      <protection locked="0"/>
    </xf>
    <xf numFmtId="49" fontId="7" fillId="0" borderId="52" xfId="0" applyNumberFormat="1" applyFont="1" applyFill="1" applyBorder="1" applyAlignment="1" applyProtection="1">
      <alignment horizontal="center" vertical="center" shrinkToFit="1"/>
      <protection locked="0"/>
    </xf>
    <xf numFmtId="49" fontId="7" fillId="0" borderId="61" xfId="0" applyNumberFormat="1" applyFont="1" applyFill="1" applyBorder="1" applyAlignment="1" applyProtection="1">
      <alignment horizontal="center" vertical="center" shrinkToFit="1"/>
      <protection locked="0"/>
    </xf>
    <xf numFmtId="49" fontId="7" fillId="0" borderId="62" xfId="0" applyNumberFormat="1" applyFont="1" applyFill="1" applyBorder="1" applyAlignment="1" applyProtection="1">
      <alignment horizontal="center" vertical="center" shrinkToFit="1"/>
      <protection locked="0"/>
    </xf>
    <xf numFmtId="49" fontId="7" fillId="0" borderId="60" xfId="0" applyNumberFormat="1"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7" fillId="0" borderId="57" xfId="0" applyFont="1" applyFill="1" applyBorder="1" applyAlignment="1" applyProtection="1">
      <alignment horizontal="left" vertical="center" wrapText="1" shrinkToFit="1"/>
      <protection locked="0"/>
    </xf>
    <xf numFmtId="0" fontId="7" fillId="0" borderId="63" xfId="0" applyFont="1" applyFill="1" applyBorder="1" applyAlignment="1" applyProtection="1">
      <alignment horizontal="left" vertical="center" wrapText="1" shrinkToFit="1"/>
      <protection locked="0"/>
    </xf>
    <xf numFmtId="0" fontId="7" fillId="0" borderId="64" xfId="0" applyFont="1" applyFill="1" applyBorder="1" applyAlignment="1" applyProtection="1">
      <alignment horizontal="left" vertical="center" wrapText="1" shrinkToFit="1"/>
      <protection locked="0"/>
    </xf>
    <xf numFmtId="0" fontId="7" fillId="0" borderId="65" xfId="0" applyFont="1" applyFill="1" applyBorder="1" applyAlignment="1" applyProtection="1">
      <alignment horizontal="left" vertical="center" wrapText="1" shrinkToFit="1"/>
      <protection locked="0"/>
    </xf>
    <xf numFmtId="0" fontId="9" fillId="10" borderId="6" xfId="0" applyFont="1" applyFill="1" applyBorder="1" applyAlignment="1" applyProtection="1">
      <alignment horizontal="right" vertical="center"/>
      <protection hidden="1"/>
    </xf>
    <xf numFmtId="0" fontId="9" fillId="10" borderId="8" xfId="0" applyFont="1" applyFill="1" applyBorder="1" applyAlignment="1" applyProtection="1">
      <alignment horizontal="right" vertical="center"/>
      <protection hidden="1"/>
    </xf>
    <xf numFmtId="0" fontId="9" fillId="10" borderId="9" xfId="0" applyFont="1" applyFill="1" applyBorder="1" applyAlignment="1" applyProtection="1">
      <alignment horizontal="right" vertical="center"/>
      <protection hidden="1"/>
    </xf>
    <xf numFmtId="0" fontId="7" fillId="0" borderId="6" xfId="0" applyFont="1" applyFill="1" applyBorder="1" applyAlignment="1" applyProtection="1">
      <alignment horizontal="left" vertical="center" wrapText="1" indent="1" shrinkToFit="1"/>
      <protection locked="0" hidden="1"/>
    </xf>
    <xf numFmtId="0" fontId="7" fillId="0" borderId="8" xfId="0" applyFont="1" applyFill="1" applyBorder="1" applyAlignment="1" applyProtection="1">
      <alignment horizontal="left" vertical="center" wrapText="1" indent="1" shrinkToFit="1"/>
      <protection locked="0" hidden="1"/>
    </xf>
    <xf numFmtId="0" fontId="7" fillId="0" borderId="9" xfId="0" applyFont="1" applyFill="1" applyBorder="1" applyAlignment="1" applyProtection="1">
      <alignment horizontal="left" vertical="center" wrapText="1" indent="1" shrinkToFit="1"/>
      <protection locked="0" hidden="1"/>
    </xf>
    <xf numFmtId="0" fontId="7" fillId="0" borderId="71" xfId="0" applyFont="1" applyFill="1" applyBorder="1" applyAlignment="1" applyProtection="1">
      <alignment horizontal="left" vertical="center" shrinkToFit="1"/>
      <protection locked="0"/>
    </xf>
    <xf numFmtId="0" fontId="7" fillId="0" borderId="72" xfId="0" applyFont="1" applyFill="1" applyBorder="1" applyAlignment="1" applyProtection="1">
      <alignment horizontal="left" vertical="center" shrinkToFit="1"/>
      <protection locked="0"/>
    </xf>
    <xf numFmtId="0" fontId="13" fillId="10" borderId="8" xfId="0" applyFont="1" applyFill="1" applyBorder="1" applyAlignment="1" applyProtection="1">
      <alignment horizontal="center" vertical="center"/>
      <protection hidden="1"/>
    </xf>
    <xf numFmtId="49" fontId="13" fillId="13" borderId="2" xfId="0" applyNumberFormat="1" applyFont="1" applyFill="1" applyBorder="1" applyAlignment="1" applyProtection="1">
      <alignment horizontal="center" vertical="center" wrapText="1"/>
      <protection hidden="1"/>
    </xf>
    <xf numFmtId="0" fontId="7" fillId="0" borderId="47"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0" borderId="71" xfId="0" applyFont="1" applyFill="1" applyBorder="1" applyAlignment="1" applyProtection="1">
      <alignment horizontal="left" vertical="center"/>
      <protection locked="0"/>
    </xf>
    <xf numFmtId="0" fontId="7" fillId="0" borderId="72" xfId="0" applyFont="1" applyFill="1" applyBorder="1" applyAlignment="1" applyProtection="1">
      <alignment horizontal="left" vertical="center"/>
      <protection locked="0"/>
    </xf>
    <xf numFmtId="0" fontId="7" fillId="0" borderId="74" xfId="0" applyFont="1" applyFill="1" applyBorder="1" applyAlignment="1" applyProtection="1">
      <alignment horizontal="left" vertical="center"/>
      <protection locked="0"/>
    </xf>
    <xf numFmtId="0" fontId="7" fillId="0" borderId="75" xfId="0" applyFont="1" applyFill="1" applyBorder="1" applyAlignment="1" applyProtection="1">
      <alignment horizontal="left" vertical="center"/>
      <protection locked="0"/>
    </xf>
    <xf numFmtId="0" fontId="7" fillId="10" borderId="6" xfId="0" applyFont="1" applyFill="1" applyBorder="1" applyAlignment="1" applyProtection="1">
      <alignment horizontal="left" vertical="center" wrapText="1" indent="1" shrinkToFit="1"/>
      <protection hidden="1"/>
    </xf>
    <xf numFmtId="0" fontId="7" fillId="10" borderId="8" xfId="0" applyFont="1" applyFill="1" applyBorder="1" applyAlignment="1" applyProtection="1">
      <alignment horizontal="left" vertical="center" wrapText="1" indent="1" shrinkToFit="1"/>
      <protection hidden="1"/>
    </xf>
    <xf numFmtId="0" fontId="7" fillId="10" borderId="9" xfId="0" applyFont="1" applyFill="1" applyBorder="1" applyAlignment="1" applyProtection="1">
      <alignment horizontal="left" vertical="center" wrapText="1" indent="1" shrinkToFit="1"/>
      <protection hidden="1"/>
    </xf>
    <xf numFmtId="0" fontId="7" fillId="10" borderId="62" xfId="0" applyFont="1" applyFill="1" applyBorder="1" applyAlignment="1" applyProtection="1">
      <alignment horizontal="center" vertical="center"/>
      <protection hidden="1"/>
    </xf>
    <xf numFmtId="0" fontId="14" fillId="10" borderId="61" xfId="0" applyFont="1" applyFill="1" applyBorder="1" applyAlignment="1" applyProtection="1">
      <alignment horizontal="center" vertical="center" wrapText="1"/>
      <protection hidden="1"/>
    </xf>
    <xf numFmtId="0" fontId="14" fillId="10" borderId="62" xfId="0" applyFont="1" applyFill="1" applyBorder="1" applyAlignment="1" applyProtection="1">
      <alignment horizontal="center" vertical="center" wrapText="1"/>
      <protection hidden="1"/>
    </xf>
    <xf numFmtId="0" fontId="14" fillId="10" borderId="60" xfId="0" applyFont="1" applyFill="1" applyBorder="1" applyAlignment="1" applyProtection="1">
      <alignment horizontal="center" vertical="center" wrapText="1"/>
      <protection hidden="1"/>
    </xf>
    <xf numFmtId="49" fontId="7" fillId="0" borderId="47" xfId="0" applyNumberFormat="1" applyFont="1" applyFill="1" applyBorder="1" applyAlignment="1" applyProtection="1">
      <alignment horizontal="center" vertical="center" shrinkToFit="1"/>
      <protection locked="0"/>
    </xf>
    <xf numFmtId="0" fontId="7" fillId="0" borderId="83" xfId="0" applyFont="1" applyFill="1" applyBorder="1" applyAlignment="1" applyProtection="1">
      <alignment horizontal="left" vertical="center"/>
      <protection locked="0"/>
    </xf>
    <xf numFmtId="0" fontId="7" fillId="0" borderId="84"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wrapText="1" shrinkToFit="1"/>
      <protection locked="0"/>
    </xf>
    <xf numFmtId="0" fontId="7" fillId="0" borderId="48"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0" fontId="7" fillId="0" borderId="46" xfId="0" applyFont="1" applyFill="1" applyBorder="1" applyAlignment="1" applyProtection="1">
      <alignment horizontal="left" vertical="center" wrapText="1" shrinkToFit="1"/>
      <protection locked="0"/>
    </xf>
    <xf numFmtId="0" fontId="7" fillId="10" borderId="61" xfId="0" applyFont="1" applyFill="1" applyBorder="1" applyAlignment="1" applyProtection="1">
      <alignment horizontal="center" vertical="center" wrapText="1"/>
      <protection hidden="1"/>
    </xf>
    <xf numFmtId="0" fontId="7" fillId="10" borderId="62" xfId="0" applyFont="1" applyFill="1" applyBorder="1" applyAlignment="1" applyProtection="1">
      <alignment horizontal="center" vertical="center" wrapText="1"/>
      <protection hidden="1"/>
    </xf>
    <xf numFmtId="0" fontId="7" fillId="10" borderId="60" xfId="0" applyFont="1" applyFill="1" applyBorder="1" applyAlignment="1" applyProtection="1">
      <alignment horizontal="center" vertical="center" wrapText="1"/>
      <protection hidden="1"/>
    </xf>
    <xf numFmtId="49" fontId="7" fillId="10" borderId="61" xfId="0" applyNumberFormat="1" applyFont="1" applyFill="1" applyBorder="1" applyAlignment="1" applyProtection="1">
      <alignment horizontal="center" vertical="center"/>
      <protection hidden="1"/>
    </xf>
    <xf numFmtId="49" fontId="7" fillId="10" borderId="60" xfId="0" applyNumberFormat="1" applyFont="1" applyFill="1" applyBorder="1" applyAlignment="1" applyProtection="1">
      <alignment horizontal="center" vertical="center"/>
      <protection hidden="1"/>
    </xf>
    <xf numFmtId="49" fontId="13" fillId="13" borderId="6" xfId="0" applyNumberFormat="1" applyFont="1" applyFill="1" applyBorder="1" applyAlignment="1" applyProtection="1">
      <alignment horizontal="center" vertical="center" wrapText="1"/>
      <protection hidden="1"/>
    </xf>
    <xf numFmtId="49" fontId="13" fillId="13" borderId="9" xfId="0" applyNumberFormat="1"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protection hidden="1"/>
    </xf>
    <xf numFmtId="0" fontId="13" fillId="10" borderId="9" xfId="0" applyFont="1" applyFill="1" applyBorder="1" applyAlignment="1" applyProtection="1">
      <alignment horizontal="center" vertical="center"/>
      <protection hidden="1"/>
    </xf>
  </cellXfs>
  <cellStyles count="6">
    <cellStyle name="アクセント 1" xfId="1" builtinId="29"/>
    <cellStyle name="どちらでもない" xfId="2" builtinId="28"/>
    <cellStyle name="常规_Sheet1" xfId="3" xr:uid="{00000000-0005-0000-0000-000002000000}"/>
    <cellStyle name="標準" xfId="0" builtinId="0"/>
    <cellStyle name="標準 2 2" xfId="4" xr:uid="{00000000-0005-0000-0000-000004000000}"/>
    <cellStyle name="良い" xfId="5" builtinId="26"/>
  </cellStyles>
  <dxfs count="0"/>
  <tableStyles count="0" defaultTableStyle="TableStyleMedium9" defaultPivotStyle="PivotStyleLight16"/>
  <colors>
    <mruColors>
      <color rgb="FFCCECFF"/>
      <color rgb="FFFFFFCC"/>
      <color rgb="FFFFFFFF"/>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pageSetUpPr fitToPage="1"/>
  </sheetPr>
  <dimension ref="A1:CM112"/>
  <sheetViews>
    <sheetView showGridLines="0" view="pageBreakPreview" zoomScale="75" zoomScaleNormal="100" zoomScaleSheetLayoutView="75" workbookViewId="0">
      <selection activeCell="S6" sqref="S6"/>
    </sheetView>
  </sheetViews>
  <sheetFormatPr defaultColWidth="3.875" defaultRowHeight="13.5"/>
  <cols>
    <col min="1" max="1" width="33.375" style="2" customWidth="1"/>
    <col min="2" max="2" width="1.125" style="3" customWidth="1"/>
    <col min="3" max="13" width="3.875" style="129"/>
    <col min="14" max="35" width="3.875" style="1"/>
    <col min="36" max="38" width="3.875" style="16"/>
    <col min="39" max="39" width="3.875" style="1"/>
    <col min="40" max="40" width="1.125" style="24" customWidth="1"/>
    <col min="41" max="41" width="1.625" style="1" customWidth="1"/>
    <col min="42" max="42" width="57.75" style="1" customWidth="1"/>
    <col min="43" max="43" width="3.875" style="1"/>
    <col min="44" max="48" width="3.875" style="1" hidden="1" customWidth="1"/>
    <col min="49" max="49" width="6.5" style="1" hidden="1" customWidth="1"/>
    <col min="50" max="50" width="17.625" style="1" hidden="1" customWidth="1"/>
    <col min="51" max="51" width="3.875" style="1" hidden="1" customWidth="1"/>
    <col min="52" max="52" width="12.375" style="1" hidden="1" customWidth="1"/>
    <col min="53" max="53" width="7.125" style="1" hidden="1" customWidth="1"/>
    <col min="54" max="54" width="12.625" style="1" hidden="1" customWidth="1"/>
    <col min="55" max="55" width="3.875" style="1" hidden="1" customWidth="1"/>
    <col min="56" max="64" width="12.625" style="1" hidden="1" customWidth="1"/>
    <col min="65" max="65" width="11" style="1" hidden="1" customWidth="1"/>
    <col min="66" max="66" width="17.875" style="1" hidden="1" customWidth="1"/>
    <col min="67" max="69" width="12.625" style="4" hidden="1" customWidth="1"/>
    <col min="70" max="70" width="39.25" style="1" hidden="1" customWidth="1"/>
    <col min="71" max="71" width="5.25" style="1" hidden="1" customWidth="1"/>
    <col min="72" max="74" width="3.875" style="1" hidden="1" customWidth="1"/>
    <col min="75" max="75" width="17.5" style="1" hidden="1" customWidth="1"/>
    <col min="76" max="77" width="22.875" style="1" hidden="1" customWidth="1"/>
    <col min="78" max="78" width="12.125" style="192" hidden="1" customWidth="1"/>
    <col min="79" max="80" width="11" style="1" hidden="1" customWidth="1"/>
    <col min="81" max="81" width="10.75" style="1" hidden="1" customWidth="1"/>
    <col min="82" max="82" width="9.25" style="1" hidden="1" customWidth="1"/>
    <col min="83" max="84" width="8.25" style="1" hidden="1" customWidth="1"/>
    <col min="85" max="85" width="12" style="1" hidden="1" customWidth="1"/>
    <col min="86" max="86" width="8.25" style="1" hidden="1" customWidth="1"/>
    <col min="87" max="87" width="8.5" style="1" hidden="1" customWidth="1"/>
    <col min="88" max="88" width="25.75" style="1" hidden="1" customWidth="1"/>
    <col min="89" max="91" width="3.875" style="1" hidden="1" customWidth="1"/>
    <col min="92" max="107" width="3.875" style="1" customWidth="1"/>
    <col min="108" max="16384" width="3.875" style="1"/>
  </cols>
  <sheetData>
    <row r="1" spans="1:88" ht="13.5" customHeight="1">
      <c r="C1" s="371" t="s">
        <v>320</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174"/>
      <c r="AO1" s="173"/>
      <c r="AP1" s="327"/>
    </row>
    <row r="2" spans="1:88" ht="13.5" customHeight="1">
      <c r="A2" s="5" t="s">
        <v>540</v>
      </c>
      <c r="B2" s="6"/>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174"/>
      <c r="AO2" s="173"/>
      <c r="AP2" s="169"/>
    </row>
    <row r="3" spans="1:88" ht="5.25" customHeight="1" thickBot="1">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4"/>
      <c r="AO3" s="173"/>
      <c r="AP3" s="170"/>
    </row>
    <row r="4" spans="1:88" ht="18" customHeight="1">
      <c r="A4" s="2" t="str">
        <f>IF(H4&lt;&gt;"","","■事業名を入力してください")</f>
        <v>■事業名を入力してください</v>
      </c>
      <c r="C4" s="172"/>
      <c r="D4" s="172"/>
      <c r="E4" s="401" t="s">
        <v>203</v>
      </c>
      <c r="F4" s="402"/>
      <c r="G4" s="403"/>
      <c r="H4" s="379"/>
      <c r="I4" s="380"/>
      <c r="J4" s="380"/>
      <c r="K4" s="380"/>
      <c r="L4" s="380"/>
      <c r="M4" s="381" t="s">
        <v>292</v>
      </c>
      <c r="N4" s="381"/>
      <c r="O4" s="381"/>
      <c r="P4" s="382"/>
      <c r="Q4" s="173"/>
      <c r="R4" s="7"/>
      <c r="S4" s="7"/>
      <c r="T4" s="7"/>
      <c r="U4" s="7"/>
      <c r="V4" s="7"/>
      <c r="W4" s="414" t="s">
        <v>279</v>
      </c>
      <c r="X4" s="415"/>
      <c r="Y4" s="415"/>
      <c r="Z4" s="415"/>
      <c r="AA4" s="415"/>
      <c r="AB4" s="415"/>
      <c r="AC4" s="416"/>
      <c r="AD4" s="423">
        <f>COUNTA($N$12:$N$111)-$AV$7</f>
        <v>0</v>
      </c>
      <c r="AE4" s="424"/>
      <c r="AF4" s="424"/>
      <c r="AG4" s="425"/>
      <c r="AH4" s="173"/>
      <c r="AI4" s="7"/>
      <c r="AJ4" s="8"/>
      <c r="AK4" s="8"/>
      <c r="AL4" s="8"/>
      <c r="AM4" s="173"/>
      <c r="AN4" s="174"/>
      <c r="AO4" s="173"/>
      <c r="AP4" s="173"/>
      <c r="AQ4" s="9"/>
    </row>
    <row r="5" spans="1:88" ht="18" customHeight="1">
      <c r="A5" s="2" t="str">
        <f>IF(LEN(M5)&lt;&gt;9,"■課題番号を9桁で入力してください",IF(LEFT(TRIM(M5),1)&lt;&gt;"1","■課題番号は1から始まる9桁で入力してください",""))</f>
        <v/>
      </c>
      <c r="C5" s="172"/>
      <c r="D5" s="172"/>
      <c r="E5" s="401" t="s">
        <v>204</v>
      </c>
      <c r="F5" s="402"/>
      <c r="G5" s="403"/>
      <c r="H5" s="375" t="s">
        <v>592</v>
      </c>
      <c r="I5" s="376"/>
      <c r="J5" s="376"/>
      <c r="K5" s="376"/>
      <c r="L5" s="376"/>
      <c r="M5" s="377">
        <v>123456789</v>
      </c>
      <c r="N5" s="377"/>
      <c r="O5" s="377"/>
      <c r="P5" s="378"/>
      <c r="Q5" s="173"/>
      <c r="R5" s="7"/>
      <c r="S5" s="7"/>
      <c r="T5" s="7"/>
      <c r="U5" s="7"/>
      <c r="V5" s="173"/>
      <c r="W5" s="417"/>
      <c r="X5" s="418"/>
      <c r="Y5" s="418"/>
      <c r="Z5" s="418"/>
      <c r="AA5" s="418"/>
      <c r="AB5" s="418"/>
      <c r="AC5" s="419"/>
      <c r="AD5" s="426"/>
      <c r="AE5" s="427"/>
      <c r="AF5" s="427"/>
      <c r="AG5" s="428"/>
      <c r="AH5" s="7"/>
      <c r="AI5" s="7"/>
      <c r="AJ5" s="173"/>
      <c r="AK5" s="173"/>
      <c r="AL5" s="173"/>
      <c r="AM5" s="173"/>
      <c r="AN5" s="174"/>
      <c r="AO5" s="173"/>
      <c r="AP5" s="173"/>
      <c r="AQ5" s="175"/>
    </row>
    <row r="6" spans="1:88" ht="18" customHeight="1" thickBot="1">
      <c r="A6" s="2" t="str">
        <f>IF(AND(H6&lt;&gt;"",M6&lt;&gt;""),"","■実施期間を入力してください")</f>
        <v>■実施期間を入力してください</v>
      </c>
      <c r="C6" s="172"/>
      <c r="D6" s="172"/>
      <c r="E6" s="404" t="s">
        <v>202</v>
      </c>
      <c r="F6" s="405"/>
      <c r="G6" s="406"/>
      <c r="H6" s="374"/>
      <c r="I6" s="372"/>
      <c r="J6" s="372"/>
      <c r="K6" s="372"/>
      <c r="L6" s="269" t="s">
        <v>216</v>
      </c>
      <c r="M6" s="372"/>
      <c r="N6" s="372"/>
      <c r="O6" s="372"/>
      <c r="P6" s="373"/>
      <c r="Q6" s="173"/>
      <c r="R6" s="7"/>
      <c r="S6" s="7"/>
      <c r="T6" s="7"/>
      <c r="U6" s="7"/>
      <c r="V6" s="7"/>
      <c r="W6" s="420"/>
      <c r="X6" s="421"/>
      <c r="Y6" s="421"/>
      <c r="Z6" s="421"/>
      <c r="AA6" s="421"/>
      <c r="AB6" s="421"/>
      <c r="AC6" s="422"/>
      <c r="AD6" s="429"/>
      <c r="AE6" s="430"/>
      <c r="AF6" s="430"/>
      <c r="AG6" s="431"/>
      <c r="AH6" s="7"/>
      <c r="AI6" s="7"/>
      <c r="AJ6" s="173"/>
      <c r="AK6" s="173"/>
      <c r="AL6" s="173"/>
      <c r="AM6" s="173"/>
      <c r="AN6" s="174"/>
      <c r="AO6" s="173"/>
      <c r="AP6" s="173"/>
      <c r="AQ6" s="175"/>
    </row>
    <row r="7" spans="1:88" ht="25.5" customHeight="1">
      <c r="C7" s="176"/>
      <c r="D7" s="176"/>
      <c r="E7" s="176"/>
      <c r="F7" s="176"/>
      <c r="G7" s="176"/>
      <c r="H7" s="176"/>
      <c r="I7" s="176"/>
      <c r="J7" s="176"/>
      <c r="K7" s="176"/>
      <c r="L7" s="176"/>
      <c r="M7" s="176"/>
      <c r="N7" s="176"/>
      <c r="O7" s="176"/>
      <c r="P7" s="176"/>
      <c r="Q7" s="176"/>
      <c r="R7" s="176"/>
      <c r="S7" s="7"/>
      <c r="T7" s="176"/>
      <c r="U7" s="176"/>
      <c r="V7" s="176"/>
      <c r="W7" s="10"/>
      <c r="X7" s="10"/>
      <c r="Y7" s="10"/>
      <c r="Z7" s="10"/>
      <c r="AA7" s="10"/>
      <c r="AB7" s="10"/>
      <c r="AC7" s="10"/>
      <c r="AD7" s="10"/>
      <c r="AE7" s="10"/>
      <c r="AF7" s="10"/>
      <c r="AG7" s="10"/>
      <c r="AH7" s="10"/>
      <c r="AI7" s="10"/>
      <c r="AJ7" s="10"/>
      <c r="AK7" s="440">
        <f>M5</f>
        <v>123456789</v>
      </c>
      <c r="AL7" s="440"/>
      <c r="AM7" s="440"/>
      <c r="AN7" s="178"/>
      <c r="AO7" s="177"/>
      <c r="AP7" s="177"/>
      <c r="AQ7" s="175"/>
      <c r="AT7" s="11" t="s">
        <v>574</v>
      </c>
      <c r="AU7" s="11"/>
      <c r="AV7" s="1">
        <f>SUM(AU:AU)</f>
        <v>0</v>
      </c>
    </row>
    <row r="8" spans="1:88" ht="15.75" customHeight="1">
      <c r="C8" s="343" t="s">
        <v>278</v>
      </c>
      <c r="D8" s="344"/>
      <c r="E8" s="450" t="s">
        <v>277</v>
      </c>
      <c r="F8" s="451"/>
      <c r="G8" s="451"/>
      <c r="H8" s="451"/>
      <c r="I8" s="451"/>
      <c r="J8" s="452"/>
      <c r="K8" s="343" t="s">
        <v>286</v>
      </c>
      <c r="L8" s="390"/>
      <c r="M8" s="344"/>
      <c r="N8" s="453" t="s">
        <v>207</v>
      </c>
      <c r="O8" s="454"/>
      <c r="P8" s="454"/>
      <c r="Q8" s="454"/>
      <c r="R8" s="454"/>
      <c r="S8" s="454"/>
      <c r="T8" s="455"/>
      <c r="U8" s="441" t="s">
        <v>273</v>
      </c>
      <c r="V8" s="442"/>
      <c r="W8" s="442"/>
      <c r="X8" s="442"/>
      <c r="Y8" s="442"/>
      <c r="Z8" s="443"/>
      <c r="AA8" s="441" t="s">
        <v>0</v>
      </c>
      <c r="AB8" s="442"/>
      <c r="AC8" s="443"/>
      <c r="AD8" s="365" t="s">
        <v>293</v>
      </c>
      <c r="AE8" s="367"/>
      <c r="AF8" s="365" t="s">
        <v>599</v>
      </c>
      <c r="AG8" s="366"/>
      <c r="AH8" s="366"/>
      <c r="AI8" s="366"/>
      <c r="AJ8" s="367"/>
      <c r="AK8" s="359" t="s">
        <v>349</v>
      </c>
      <c r="AL8" s="360"/>
      <c r="AM8" s="361"/>
      <c r="AN8" s="13"/>
      <c r="AO8" s="12"/>
      <c r="AP8" s="177"/>
      <c r="AQ8" s="9"/>
      <c r="BC8" s="439" t="s">
        <v>380</v>
      </c>
      <c r="BD8" s="439"/>
      <c r="BE8" s="439"/>
      <c r="BF8" s="439"/>
      <c r="BG8" s="439"/>
      <c r="BH8" s="439"/>
      <c r="BI8" s="439"/>
      <c r="BJ8" s="439"/>
      <c r="BK8" s="439"/>
      <c r="BL8" s="439"/>
      <c r="BM8" s="439"/>
      <c r="BN8" s="439"/>
      <c r="BW8" s="456" t="s">
        <v>454</v>
      </c>
      <c r="BX8" s="456"/>
      <c r="BY8" s="456"/>
      <c r="BZ8" s="456"/>
      <c r="CA8" s="456"/>
      <c r="CB8" s="456"/>
      <c r="CC8" s="456"/>
      <c r="CD8" s="456"/>
      <c r="CE8" s="456"/>
      <c r="CF8" s="456"/>
      <c r="CG8" s="456"/>
      <c r="CH8" s="456"/>
      <c r="CI8" s="456"/>
      <c r="CJ8" s="456"/>
    </row>
    <row r="9" spans="1:88" s="16" customFormat="1" ht="15.75" customHeight="1">
      <c r="A9" s="14"/>
      <c r="B9" s="15"/>
      <c r="C9" s="447"/>
      <c r="D9" s="449"/>
      <c r="E9" s="343" t="s">
        <v>205</v>
      </c>
      <c r="F9" s="390"/>
      <c r="G9" s="344"/>
      <c r="H9" s="343" t="s">
        <v>206</v>
      </c>
      <c r="I9" s="390"/>
      <c r="J9" s="344"/>
      <c r="K9" s="447"/>
      <c r="L9" s="448"/>
      <c r="M9" s="449"/>
      <c r="N9" s="444" t="s">
        <v>326</v>
      </c>
      <c r="O9" s="445"/>
      <c r="P9" s="445"/>
      <c r="Q9" s="445"/>
      <c r="R9" s="445"/>
      <c r="S9" s="445"/>
      <c r="T9" s="445"/>
      <c r="U9" s="445"/>
      <c r="V9" s="445"/>
      <c r="W9" s="445"/>
      <c r="X9" s="445"/>
      <c r="Y9" s="445"/>
      <c r="Z9" s="445"/>
      <c r="AA9" s="445"/>
      <c r="AB9" s="445"/>
      <c r="AC9" s="446"/>
      <c r="AD9" s="368"/>
      <c r="AE9" s="370"/>
      <c r="AF9" s="368"/>
      <c r="AG9" s="369"/>
      <c r="AH9" s="369"/>
      <c r="AI9" s="369"/>
      <c r="AJ9" s="370"/>
      <c r="AK9" s="362"/>
      <c r="AL9" s="363"/>
      <c r="AM9" s="364"/>
      <c r="AN9" s="179"/>
      <c r="AO9" s="8"/>
      <c r="AP9" s="177"/>
      <c r="AS9" s="343" t="s">
        <v>278</v>
      </c>
      <c r="AT9" s="344"/>
      <c r="AU9" s="341" t="s">
        <v>575</v>
      </c>
      <c r="AV9" s="341" t="s">
        <v>340</v>
      </c>
      <c r="AW9" s="457" t="s">
        <v>344</v>
      </c>
      <c r="AX9" s="458"/>
      <c r="AY9" s="458"/>
      <c r="AZ9" s="459"/>
      <c r="BA9" s="439" t="s">
        <v>371</v>
      </c>
      <c r="BB9" s="439"/>
      <c r="BC9" s="439" t="s">
        <v>543</v>
      </c>
      <c r="BD9" s="439"/>
      <c r="BE9" s="439"/>
      <c r="BF9" s="439"/>
      <c r="BG9" s="439"/>
      <c r="BH9" s="439"/>
      <c r="BI9" s="439"/>
      <c r="BJ9" s="470" t="s">
        <v>542</v>
      </c>
      <c r="BK9" s="471"/>
      <c r="BL9" s="471"/>
      <c r="BM9" s="472"/>
      <c r="BO9" s="469" t="s">
        <v>372</v>
      </c>
      <c r="BP9" s="469"/>
      <c r="BQ9" s="469"/>
      <c r="BR9" s="17" t="s">
        <v>348</v>
      </c>
      <c r="BS9" s="18"/>
      <c r="BZ9" s="192" t="s">
        <v>390</v>
      </c>
    </row>
    <row r="10" spans="1:88" s="16" customFormat="1" ht="12" customHeight="1" thickBot="1">
      <c r="A10" s="14"/>
      <c r="B10" s="15"/>
      <c r="C10" s="357"/>
      <c r="D10" s="357"/>
      <c r="E10" s="357"/>
      <c r="F10" s="357"/>
      <c r="G10" s="357"/>
      <c r="H10" s="357"/>
      <c r="I10" s="357"/>
      <c r="J10" s="357"/>
      <c r="K10" s="357"/>
      <c r="L10" s="357"/>
      <c r="M10" s="357"/>
      <c r="N10" s="357"/>
      <c r="O10" s="357"/>
      <c r="P10" s="357"/>
      <c r="Q10" s="357"/>
      <c r="R10" s="357"/>
      <c r="S10" s="357"/>
      <c r="T10" s="358"/>
      <c r="U10" s="391"/>
      <c r="V10" s="392"/>
      <c r="W10" s="392"/>
      <c r="X10" s="392"/>
      <c r="Y10" s="392"/>
      <c r="Z10" s="393"/>
      <c r="AA10" s="394"/>
      <c r="AB10" s="357"/>
      <c r="AC10" s="357"/>
      <c r="AD10" s="357"/>
      <c r="AE10" s="357"/>
      <c r="AF10" s="357"/>
      <c r="AG10" s="357"/>
      <c r="AH10" s="357"/>
      <c r="AI10" s="357"/>
      <c r="AJ10" s="357"/>
      <c r="AK10" s="357"/>
      <c r="AL10" s="357"/>
      <c r="AM10" s="357"/>
      <c r="AN10" s="179"/>
      <c r="AO10" s="8"/>
      <c r="AP10" s="12"/>
      <c r="AS10" s="345"/>
      <c r="AT10" s="346"/>
      <c r="AU10" s="342"/>
      <c r="AV10" s="342"/>
      <c r="AW10" s="180" t="s">
        <v>345</v>
      </c>
      <c r="AX10" s="181" t="s">
        <v>346</v>
      </c>
      <c r="AY10" s="181" t="s">
        <v>347</v>
      </c>
      <c r="AZ10" s="182" t="s">
        <v>351</v>
      </c>
      <c r="BA10" s="19" t="s">
        <v>364</v>
      </c>
      <c r="BB10" s="183" t="s">
        <v>297</v>
      </c>
      <c r="BC10" s="320" t="s">
        <v>544</v>
      </c>
      <c r="BD10" s="320"/>
      <c r="BE10" s="320" t="s">
        <v>545</v>
      </c>
      <c r="BF10" s="320"/>
      <c r="BG10" s="320" t="s">
        <v>546</v>
      </c>
      <c r="BH10" s="320"/>
      <c r="BI10" s="320" t="s">
        <v>547</v>
      </c>
      <c r="BJ10" s="183" t="s">
        <v>381</v>
      </c>
      <c r="BK10" s="183" t="s">
        <v>382</v>
      </c>
      <c r="BL10" s="183" t="s">
        <v>383</v>
      </c>
      <c r="BM10" s="19" t="s">
        <v>374</v>
      </c>
      <c r="BN10" s="183" t="s">
        <v>297</v>
      </c>
      <c r="BO10" s="267" t="s">
        <v>368</v>
      </c>
      <c r="BP10" s="267" t="s">
        <v>369</v>
      </c>
      <c r="BQ10" s="267" t="s">
        <v>370</v>
      </c>
      <c r="BR10" s="184" t="s">
        <v>314</v>
      </c>
      <c r="BS10" s="274" t="s">
        <v>281</v>
      </c>
      <c r="BW10" s="460" t="s">
        <v>384</v>
      </c>
      <c r="BX10" s="460"/>
      <c r="BY10" s="460"/>
      <c r="BZ10" s="450" t="s">
        <v>427</v>
      </c>
      <c r="CA10" s="452"/>
      <c r="CB10" s="461" t="s">
        <v>286</v>
      </c>
      <c r="CC10" s="463" t="s">
        <v>207</v>
      </c>
      <c r="CD10" s="464" t="s">
        <v>429</v>
      </c>
      <c r="CE10" s="464" t="s">
        <v>0</v>
      </c>
      <c r="CF10" s="465" t="s">
        <v>293</v>
      </c>
      <c r="CG10" s="465" t="s">
        <v>430</v>
      </c>
      <c r="CH10" s="467" t="s">
        <v>349</v>
      </c>
      <c r="CI10" s="457" t="s">
        <v>401</v>
      </c>
      <c r="CJ10" s="459"/>
    </row>
    <row r="11" spans="1:88" ht="45.75" thickTop="1">
      <c r="A11" s="20" t="str">
        <f t="shared" ref="A11:A42" si="0">CONCATENATE(BB11,BN11)</f>
        <v>■入力してください：[氏名] [所属機関・部局名] [職名] [研究倫理教育]</v>
      </c>
      <c r="C11" s="383" t="s">
        <v>201</v>
      </c>
      <c r="D11" s="384"/>
      <c r="E11" s="399"/>
      <c r="F11" s="399"/>
      <c r="G11" s="399"/>
      <c r="H11" s="399"/>
      <c r="I11" s="399"/>
      <c r="J11" s="399"/>
      <c r="K11" s="407"/>
      <c r="L11" s="407"/>
      <c r="M11" s="407"/>
      <c r="N11" s="339"/>
      <c r="O11" s="339"/>
      <c r="P11" s="339"/>
      <c r="Q11" s="339"/>
      <c r="R11" s="339"/>
      <c r="S11" s="339"/>
      <c r="T11" s="339"/>
      <c r="U11" s="339"/>
      <c r="V11" s="339"/>
      <c r="W11" s="339"/>
      <c r="X11" s="339"/>
      <c r="Y11" s="339"/>
      <c r="Z11" s="339"/>
      <c r="AA11" s="339"/>
      <c r="AB11" s="339"/>
      <c r="AC11" s="339"/>
      <c r="AD11" s="434"/>
      <c r="AE11" s="434"/>
      <c r="AF11" s="351"/>
      <c r="AG11" s="351"/>
      <c r="AH11" s="351"/>
      <c r="AI11" s="351"/>
      <c r="AJ11" s="351"/>
      <c r="AK11" s="353"/>
      <c r="AL11" s="353"/>
      <c r="AM11" s="354"/>
      <c r="AN11" s="185"/>
      <c r="AO11" s="186"/>
      <c r="AP11" s="413" t="s">
        <v>607</v>
      </c>
      <c r="AS11" s="347" t="s">
        <v>201</v>
      </c>
      <c r="AT11" s="348"/>
      <c r="AU11" s="21"/>
      <c r="AV11" s="21"/>
      <c r="AW11" s="22" t="str">
        <f>IF(N11&lt;&gt;"","",AW$10)</f>
        <v xml:space="preserve">[氏名] </v>
      </c>
      <c r="AX11" s="22" t="str">
        <f>IF(U11&lt;&gt;"","",AX$10)</f>
        <v xml:space="preserve">[所属機関・部局名] </v>
      </c>
      <c r="AY11" s="22" t="str">
        <f>IF(AA11&lt;&gt;"","",AY$10)</f>
        <v xml:space="preserve">[職名] </v>
      </c>
      <c r="AZ11" s="22" t="str">
        <f>IF(AD11&lt;&gt;"","",AZ$10)</f>
        <v>[研究倫理教育]</v>
      </c>
      <c r="BA11" s="22" t="str">
        <f>IF(AV11="入力なし","",TRIM(CONCATENATE(AW11,AX11,AY11,AZ11)))</f>
        <v>[氏名] [所属機関・部局名] [職名] [研究倫理教育]</v>
      </c>
      <c r="BB11" s="187" t="str">
        <f>IF(OR(AV11="入力なし",BA11=""),"",CONCATENATE("■入力してください：",BA11))</f>
        <v>■入力してください：[氏名] [所属機関・部局名] [職名] [研究倫理教育]</v>
      </c>
      <c r="BC11" s="187" t="str">
        <f>ASC(UPPER(LEFT(N11,1)))</f>
        <v/>
      </c>
      <c r="BD11" s="187">
        <f>COUNTIF($BU$11:$BU$36,BC11)</f>
        <v>0</v>
      </c>
      <c r="BE11" s="187" t="str">
        <f>ASC(UPPER(LEFT(U11,1)))</f>
        <v/>
      </c>
      <c r="BF11" s="187">
        <f>COUNTIF($BU$11:$BU$36,BE11)</f>
        <v>0</v>
      </c>
      <c r="BG11" s="187" t="str">
        <f>ASC(UPPER(LEFT(AA11,1)))</f>
        <v/>
      </c>
      <c r="BH11" s="187">
        <f>COUNTIF($BU$11:$BU$36,BG11)</f>
        <v>0</v>
      </c>
      <c r="BI11" s="187" t="str">
        <f>IF(SUM(BD11,BF11,BH11)=0,"","[PI情報(和文)]")</f>
        <v/>
      </c>
      <c r="BJ11" s="22" t="str">
        <f>IF(AV11="入力なし","",IF(AND(AU11=0,E11="",H11&lt;&gt;""),"エラー",""))</f>
        <v/>
      </c>
      <c r="BK11" s="187" t="str">
        <f>IF(AV11="入力なし","",IF(AND(AU11=1,OR(E11&lt;&gt;"",H11&lt;&gt;"")),"エラー",""))</f>
        <v/>
      </c>
      <c r="BL11" s="187" t="str">
        <f>IF(AND(E11&lt;&gt;"",H11&lt;&gt;""),IF(E11&lt;H11,"","エラー"),"")</f>
        <v/>
      </c>
      <c r="BM11" s="22" t="str">
        <f>IF(TRIM(CONCATENATE(BJ11,BK11,BL11))="","",$BM$10)</f>
        <v/>
      </c>
      <c r="BN11" s="187" t="str">
        <f>IF(AND(BI11="",BM11=""),"",CONCATENATE("■ご確認ください：",BI11,BM11))</f>
        <v/>
      </c>
      <c r="BO11" s="1"/>
      <c r="BP11" s="1"/>
      <c r="BQ11" s="1"/>
      <c r="BU11" s="1" t="s">
        <v>548</v>
      </c>
      <c r="BW11" s="460"/>
      <c r="BX11" s="460"/>
      <c r="BY11" s="460"/>
      <c r="BZ11" s="189" t="s">
        <v>205</v>
      </c>
      <c r="CA11" s="189" t="s">
        <v>206</v>
      </c>
      <c r="CB11" s="462"/>
      <c r="CC11" s="463"/>
      <c r="CD11" s="464"/>
      <c r="CE11" s="464"/>
      <c r="CF11" s="466"/>
      <c r="CG11" s="466"/>
      <c r="CH11" s="468"/>
      <c r="CI11" s="212" t="s">
        <v>425</v>
      </c>
      <c r="CJ11" s="148" t="s">
        <v>426</v>
      </c>
    </row>
    <row r="12" spans="1:88" ht="37.5" customHeight="1" thickBot="1">
      <c r="A12" s="20" t="str">
        <f t="shared" si="0"/>
        <v>■入力してください：[氏名（英文）] [所属機関・部局名（英文）] [職名（英文）]■ご確認ください：[PI情報(英文)]</v>
      </c>
      <c r="C12" s="385"/>
      <c r="D12" s="386"/>
      <c r="E12" s="400"/>
      <c r="F12" s="400"/>
      <c r="G12" s="400"/>
      <c r="H12" s="400"/>
      <c r="I12" s="400"/>
      <c r="J12" s="400"/>
      <c r="K12" s="408"/>
      <c r="L12" s="408"/>
      <c r="M12" s="408"/>
      <c r="N12" s="340"/>
      <c r="O12" s="340"/>
      <c r="P12" s="340"/>
      <c r="Q12" s="340"/>
      <c r="R12" s="340"/>
      <c r="S12" s="340"/>
      <c r="T12" s="340"/>
      <c r="U12" s="340"/>
      <c r="V12" s="340"/>
      <c r="W12" s="340"/>
      <c r="X12" s="340"/>
      <c r="Y12" s="340"/>
      <c r="Z12" s="340"/>
      <c r="AA12" s="340"/>
      <c r="AB12" s="340"/>
      <c r="AC12" s="340"/>
      <c r="AD12" s="435"/>
      <c r="AE12" s="435"/>
      <c r="AF12" s="352"/>
      <c r="AG12" s="352"/>
      <c r="AH12" s="352"/>
      <c r="AI12" s="352"/>
      <c r="AJ12" s="352"/>
      <c r="AK12" s="355"/>
      <c r="AL12" s="355"/>
      <c r="AM12" s="356"/>
      <c r="AN12" s="185"/>
      <c r="AO12" s="186"/>
      <c r="AP12" s="413"/>
      <c r="AS12" s="349"/>
      <c r="AT12" s="350"/>
      <c r="AU12" s="318">
        <v>0</v>
      </c>
      <c r="AV12" s="21"/>
      <c r="AW12" s="22" t="str">
        <f>IF(N12&lt;&gt;"","","[氏名（英文）] ")</f>
        <v xml:space="preserve">[氏名（英文）] </v>
      </c>
      <c r="AX12" s="22" t="str">
        <f>IF(U12&lt;&gt;"","","[所属機関・部局名（英文）] ")</f>
        <v xml:space="preserve">[所属機関・部局名（英文）] </v>
      </c>
      <c r="AY12" s="22" t="str">
        <f>IF(AA12&lt;&gt;"","","[職名（英文）] ")</f>
        <v xml:space="preserve">[職名（英文）] </v>
      </c>
      <c r="AZ12" s="21"/>
      <c r="BA12" s="22" t="str">
        <f t="shared" ref="BA12:BA75" si="1">IF(AV12="入力なし","",TRIM(CONCATENATE(AW12,AX12,AY12,AZ12)))</f>
        <v>[氏名（英文）] [所属機関・部局名（英文）] [職名（英文）]</v>
      </c>
      <c r="BB12" s="187" t="str">
        <f>IF(OR(AV12="入力なし",BA12=""),"",CONCATENATE("■入力してください：",BA12))</f>
        <v>■入力してください：[氏名（英文）] [所属機関・部局名（英文）] [職名（英文）]</v>
      </c>
      <c r="BC12" s="187" t="str">
        <f>ASC(UPPER(LEFT(N12,1)))</f>
        <v/>
      </c>
      <c r="BD12" s="187">
        <f>COUNTIF($BU$11:$BU$36,BC12)</f>
        <v>0</v>
      </c>
      <c r="BE12" s="187" t="str">
        <f>ASC(UPPER(LEFT(U12,1)))</f>
        <v/>
      </c>
      <c r="BF12" s="187">
        <f>COUNTIF($BU$11:$BU$36,BE12)</f>
        <v>0</v>
      </c>
      <c r="BG12" s="187" t="str">
        <f>ASC(UPPER(LEFT(AA12,1)))</f>
        <v/>
      </c>
      <c r="BH12" s="187">
        <f>COUNTIF($BU$11:$BU$36,BG12)</f>
        <v>0</v>
      </c>
      <c r="BI12" s="187" t="str">
        <f>IF(SUM(BD12,BF12,BH12)=3,"","[PI情報(英文)]")</f>
        <v>[PI情報(英文)]</v>
      </c>
      <c r="BJ12" s="21"/>
      <c r="BK12" s="21"/>
      <c r="BL12" s="21"/>
      <c r="BM12" s="21"/>
      <c r="BN12" s="187" t="str">
        <f>IF(BI12="","",CONCATENATE("■ご確認ください：",BI12))</f>
        <v>■ご確認ください：[PI情報(英文)]</v>
      </c>
      <c r="BO12" s="1"/>
      <c r="BP12" s="1"/>
      <c r="BQ12" s="1"/>
      <c r="BU12" s="1" t="s">
        <v>549</v>
      </c>
      <c r="BW12" s="208" t="s">
        <v>456</v>
      </c>
      <c r="BX12" s="17"/>
      <c r="BY12" s="18"/>
      <c r="BZ12" s="214" t="s">
        <v>403</v>
      </c>
      <c r="CA12" s="214" t="s">
        <v>403</v>
      </c>
      <c r="CB12" s="214" t="s">
        <v>403</v>
      </c>
      <c r="CC12" s="214" t="s">
        <v>403</v>
      </c>
      <c r="CD12" s="214" t="s">
        <v>403</v>
      </c>
      <c r="CE12" s="214" t="s">
        <v>403</v>
      </c>
      <c r="CF12" s="214" t="s">
        <v>403</v>
      </c>
      <c r="CG12" s="214" t="s">
        <v>403</v>
      </c>
      <c r="CH12" s="214" t="s">
        <v>403</v>
      </c>
      <c r="CI12" s="218"/>
      <c r="CJ12" s="191" t="s">
        <v>407</v>
      </c>
    </row>
    <row r="13" spans="1:88" ht="34.5" customHeight="1" thickTop="1">
      <c r="A13" s="20" t="str">
        <f t="shared" si="0"/>
        <v/>
      </c>
      <c r="C13" s="387" t="s">
        <v>1</v>
      </c>
      <c r="D13" s="388"/>
      <c r="E13" s="397"/>
      <c r="F13" s="397"/>
      <c r="G13" s="397"/>
      <c r="H13" s="397"/>
      <c r="I13" s="397"/>
      <c r="J13" s="397"/>
      <c r="K13" s="409"/>
      <c r="L13" s="409"/>
      <c r="M13" s="409"/>
      <c r="N13" s="389"/>
      <c r="O13" s="389"/>
      <c r="P13" s="389"/>
      <c r="Q13" s="389"/>
      <c r="R13" s="389"/>
      <c r="S13" s="389"/>
      <c r="T13" s="389"/>
      <c r="U13" s="389"/>
      <c r="V13" s="389"/>
      <c r="W13" s="389"/>
      <c r="X13" s="389"/>
      <c r="Y13" s="389"/>
      <c r="Z13" s="389"/>
      <c r="AA13" s="389"/>
      <c r="AB13" s="389"/>
      <c r="AC13" s="389"/>
      <c r="AD13" s="436"/>
      <c r="AE13" s="436"/>
      <c r="AF13" s="337"/>
      <c r="AG13" s="337"/>
      <c r="AH13" s="337"/>
      <c r="AI13" s="337"/>
      <c r="AJ13" s="337"/>
      <c r="AK13" s="337"/>
      <c r="AL13" s="337"/>
      <c r="AM13" s="338"/>
      <c r="AN13" s="185"/>
      <c r="AO13" s="188"/>
      <c r="AP13" s="413"/>
      <c r="AS13" s="329" t="s">
        <v>1</v>
      </c>
      <c r="AT13" s="330"/>
      <c r="AU13" s="23">
        <f>COUNTIF(AK13,"*取消*")+COUNTIF(AK13,"*取り消し*")</f>
        <v>0</v>
      </c>
      <c r="AV13" s="22" t="str">
        <f>IF(AND(E13="",H13="",K13="",N13="",AK13="",U13="",AA13="",TRIM(AD13)="",AF13=""),"入力なし","")</f>
        <v>入力なし</v>
      </c>
      <c r="AW13" s="22" t="str">
        <f t="shared" ref="AW13:AW44" si="2">IF(AV13="入力なし","",IF(N13&lt;&gt;"","",AW$10))</f>
        <v/>
      </c>
      <c r="AX13" s="22" t="str">
        <f t="shared" ref="AX13:AX44" si="3">IF(AV13="入力なし","",IF(U13&lt;&gt;"","",AX$10))</f>
        <v/>
      </c>
      <c r="AY13" s="22" t="str">
        <f t="shared" ref="AY13:AY44" si="4">IF(AV13="入力なし","",IF(AA13&lt;&gt;"","",AY$10))</f>
        <v/>
      </c>
      <c r="AZ13" s="22" t="str">
        <f t="shared" ref="AZ13:AZ44" si="5">IF(OR(AV13="入力なし",AU13&gt;0),"",IF(TRIM(AD13)&lt;&gt;"","",AZ$10))</f>
        <v/>
      </c>
      <c r="BA13" s="22" t="str">
        <f t="shared" si="1"/>
        <v/>
      </c>
      <c r="BB13" s="187" t="str">
        <f>IF(OR(AV13="入力なし",BA13=""),"",CONCATENATE("■入力してください：",BA13))</f>
        <v/>
      </c>
      <c r="BC13" s="321"/>
      <c r="BD13" s="321"/>
      <c r="BE13" s="321"/>
      <c r="BF13" s="321"/>
      <c r="BG13" s="321"/>
      <c r="BH13" s="321"/>
      <c r="BI13" s="321"/>
      <c r="BJ13" s="22" t="str">
        <f>IF(AV13="入力なし","",IF(AND(AU13=0,E13="",H13&lt;&gt;""),"エラー",""))</f>
        <v/>
      </c>
      <c r="BK13" s="187" t="str">
        <f>IF(AV13="入力なし","",IF(AND(AU13=1,OR(E13&lt;&gt;"",H13&lt;&gt;"")),"エラー",""))</f>
        <v/>
      </c>
      <c r="BL13" s="187" t="str">
        <f>IF(AND(E13&lt;&gt;"",H13&lt;&gt;""),IF(E13&lt;H13,"","エラー"),"")</f>
        <v/>
      </c>
      <c r="BM13" s="22" t="str">
        <f>IF(TRIM(CONCATENATE(BJ13,BK13,BL13))="","",$BM$10)</f>
        <v/>
      </c>
      <c r="BN13" s="187" t="str">
        <f t="shared" ref="BN13:BN44" si="6">IF(BM13="","",CONCATENATE("■ご確認ください：",BM13))</f>
        <v/>
      </c>
      <c r="BO13" s="1"/>
      <c r="BP13" s="1"/>
      <c r="BQ13" s="1"/>
      <c r="BU13" s="1" t="s">
        <v>550</v>
      </c>
      <c r="BW13" s="208" t="s">
        <v>455</v>
      </c>
      <c r="BX13" s="208" t="s">
        <v>432</v>
      </c>
      <c r="BY13" s="209"/>
      <c r="BZ13" s="214" t="s">
        <v>403</v>
      </c>
      <c r="CA13" s="214" t="s">
        <v>403</v>
      </c>
      <c r="CB13" s="214" t="s">
        <v>403</v>
      </c>
      <c r="CC13" s="214" t="s">
        <v>403</v>
      </c>
      <c r="CD13" s="214" t="s">
        <v>403</v>
      </c>
      <c r="CE13" s="214" t="s">
        <v>403</v>
      </c>
      <c r="CF13" s="214" t="s">
        <v>403</v>
      </c>
      <c r="CG13" s="214" t="s">
        <v>403</v>
      </c>
      <c r="CH13" s="214" t="s">
        <v>403</v>
      </c>
      <c r="CI13" s="191"/>
      <c r="CJ13" s="191" t="s">
        <v>388</v>
      </c>
    </row>
    <row r="14" spans="1:88" ht="34.5" customHeight="1">
      <c r="A14" s="20" t="str">
        <f t="shared" si="0"/>
        <v/>
      </c>
      <c r="C14" s="331" t="s">
        <v>2</v>
      </c>
      <c r="D14" s="332"/>
      <c r="E14" s="336"/>
      <c r="F14" s="336"/>
      <c r="G14" s="336"/>
      <c r="H14" s="336"/>
      <c r="I14" s="336"/>
      <c r="J14" s="336"/>
      <c r="K14" s="410"/>
      <c r="L14" s="410"/>
      <c r="M14" s="410"/>
      <c r="N14" s="333"/>
      <c r="O14" s="333"/>
      <c r="P14" s="333"/>
      <c r="Q14" s="333"/>
      <c r="R14" s="333"/>
      <c r="S14" s="333"/>
      <c r="T14" s="333"/>
      <c r="U14" s="333"/>
      <c r="V14" s="333"/>
      <c r="W14" s="333"/>
      <c r="X14" s="333"/>
      <c r="Y14" s="333"/>
      <c r="Z14" s="333"/>
      <c r="AA14" s="333"/>
      <c r="AB14" s="333"/>
      <c r="AC14" s="333"/>
      <c r="AD14" s="412"/>
      <c r="AE14" s="412"/>
      <c r="AF14" s="334"/>
      <c r="AG14" s="334"/>
      <c r="AH14" s="334"/>
      <c r="AI14" s="334"/>
      <c r="AJ14" s="334"/>
      <c r="AK14" s="334"/>
      <c r="AL14" s="334"/>
      <c r="AM14" s="335"/>
      <c r="AN14" s="185"/>
      <c r="AO14" s="188"/>
      <c r="AP14" s="413"/>
      <c r="AS14" s="329" t="s">
        <v>2</v>
      </c>
      <c r="AT14" s="330"/>
      <c r="AU14" s="23">
        <f t="shared" ref="AU14:AU77" si="7">COUNTIF(AK14,"*取消*")+COUNTIF(AK14,"*取り消し*")</f>
        <v>0</v>
      </c>
      <c r="AV14" s="22" t="str">
        <f t="shared" ref="AV14:AV77" si="8">IF(AND(E14="",H14="",K14="",N14="",AK14="",U14="",AA14="",TRIM(AD14)="",AF14=""),"入力なし","")</f>
        <v>入力なし</v>
      </c>
      <c r="AW14" s="22" t="str">
        <f t="shared" si="2"/>
        <v/>
      </c>
      <c r="AX14" s="22" t="str">
        <f t="shared" si="3"/>
        <v/>
      </c>
      <c r="AY14" s="22" t="str">
        <f t="shared" si="4"/>
        <v/>
      </c>
      <c r="AZ14" s="22" t="str">
        <f t="shared" si="5"/>
        <v/>
      </c>
      <c r="BA14" s="22" t="str">
        <f t="shared" si="1"/>
        <v/>
      </c>
      <c r="BB14" s="187" t="str">
        <f t="shared" ref="BB14:BB77" si="9">IF(OR(AV14="入力なし",BA14=""),"",CONCATENATE("■入力してください：",BA14))</f>
        <v/>
      </c>
      <c r="BC14" s="321"/>
      <c r="BD14" s="321"/>
      <c r="BE14" s="321"/>
      <c r="BF14" s="321"/>
      <c r="BG14" s="321"/>
      <c r="BH14" s="321"/>
      <c r="BI14" s="321"/>
      <c r="BJ14" s="22" t="str">
        <f t="shared" ref="BJ14:BJ77" si="10">IF(AV14="入力なし","",IF(AND(AU14=0,E14="",H14&lt;&gt;""),"エラー",""))</f>
        <v/>
      </c>
      <c r="BK14" s="187" t="str">
        <f t="shared" ref="BK14:BK77" si="11">IF(AV14="入力なし","",IF(AND(AU14=1,OR(E14&lt;&gt;"",H14&lt;&gt;"")),"エラー",""))</f>
        <v/>
      </c>
      <c r="BL14" s="187" t="str">
        <f t="shared" ref="BL14:BL77" si="12">IF(AND(E14&lt;&gt;"",H14&lt;&gt;""),IF(E14&lt;H14,"","エラー"),"")</f>
        <v/>
      </c>
      <c r="BM14" s="22" t="str">
        <f t="shared" ref="BM14:BM77" si="13">IF(TRIM(CONCATENATE(BJ14,BK14,BL14))="","",$BM$10)</f>
        <v/>
      </c>
      <c r="BN14" s="187" t="str">
        <f t="shared" si="6"/>
        <v/>
      </c>
      <c r="BO14" s="1"/>
      <c r="BP14" s="1"/>
      <c r="BQ14" s="1"/>
      <c r="BU14" s="1" t="s">
        <v>551</v>
      </c>
      <c r="BW14" s="196" t="s">
        <v>387</v>
      </c>
      <c r="BX14" s="199" t="s">
        <v>431</v>
      </c>
      <c r="BY14" s="202"/>
      <c r="BZ14" s="17" t="s">
        <v>391</v>
      </c>
      <c r="CA14" s="214" t="s">
        <v>403</v>
      </c>
      <c r="CB14" s="214" t="s">
        <v>403</v>
      </c>
      <c r="CC14" s="214" t="s">
        <v>403</v>
      </c>
      <c r="CD14" s="214" t="s">
        <v>403</v>
      </c>
      <c r="CE14" s="214" t="s">
        <v>403</v>
      </c>
      <c r="CF14" s="214" t="s">
        <v>403</v>
      </c>
      <c r="CG14" s="214" t="s">
        <v>403</v>
      </c>
      <c r="CH14" s="214" t="s">
        <v>403</v>
      </c>
      <c r="CI14" s="190"/>
      <c r="CJ14" s="191" t="s">
        <v>407</v>
      </c>
    </row>
    <row r="15" spans="1:88" ht="34.5" customHeight="1">
      <c r="A15" s="20" t="str">
        <f t="shared" si="0"/>
        <v/>
      </c>
      <c r="C15" s="331" t="s">
        <v>3</v>
      </c>
      <c r="D15" s="332"/>
      <c r="E15" s="336"/>
      <c r="F15" s="336"/>
      <c r="G15" s="336"/>
      <c r="H15" s="336"/>
      <c r="I15" s="336"/>
      <c r="J15" s="336"/>
      <c r="K15" s="410"/>
      <c r="L15" s="410"/>
      <c r="M15" s="410"/>
      <c r="N15" s="333"/>
      <c r="O15" s="333"/>
      <c r="P15" s="333"/>
      <c r="Q15" s="333"/>
      <c r="R15" s="333"/>
      <c r="S15" s="333"/>
      <c r="T15" s="333"/>
      <c r="U15" s="333"/>
      <c r="V15" s="333"/>
      <c r="W15" s="333"/>
      <c r="X15" s="333"/>
      <c r="Y15" s="333"/>
      <c r="Z15" s="333"/>
      <c r="AA15" s="333"/>
      <c r="AB15" s="333"/>
      <c r="AC15" s="333"/>
      <c r="AD15" s="412"/>
      <c r="AE15" s="412"/>
      <c r="AF15" s="334"/>
      <c r="AG15" s="334"/>
      <c r="AH15" s="334"/>
      <c r="AI15" s="334"/>
      <c r="AJ15" s="334"/>
      <c r="AK15" s="334"/>
      <c r="AL15" s="334"/>
      <c r="AM15" s="335"/>
      <c r="AN15" s="185"/>
      <c r="AO15" s="188"/>
      <c r="AP15" s="413"/>
      <c r="AS15" s="329" t="s">
        <v>3</v>
      </c>
      <c r="AT15" s="330"/>
      <c r="AU15" s="23">
        <f t="shared" si="7"/>
        <v>0</v>
      </c>
      <c r="AV15" s="22" t="str">
        <f t="shared" si="8"/>
        <v>入力なし</v>
      </c>
      <c r="AW15" s="22" t="str">
        <f t="shared" si="2"/>
        <v/>
      </c>
      <c r="AX15" s="22" t="str">
        <f t="shared" si="3"/>
        <v/>
      </c>
      <c r="AY15" s="22" t="str">
        <f t="shared" si="4"/>
        <v/>
      </c>
      <c r="AZ15" s="22" t="str">
        <f t="shared" si="5"/>
        <v/>
      </c>
      <c r="BA15" s="22" t="str">
        <f t="shared" si="1"/>
        <v/>
      </c>
      <c r="BB15" s="187" t="str">
        <f t="shared" si="9"/>
        <v/>
      </c>
      <c r="BC15" s="321"/>
      <c r="BD15" s="321"/>
      <c r="BE15" s="321"/>
      <c r="BF15" s="321"/>
      <c r="BG15" s="321"/>
      <c r="BH15" s="321"/>
      <c r="BI15" s="321"/>
      <c r="BJ15" s="22" t="str">
        <f t="shared" si="10"/>
        <v/>
      </c>
      <c r="BK15" s="187" t="str">
        <f t="shared" si="11"/>
        <v/>
      </c>
      <c r="BL15" s="187" t="str">
        <f t="shared" si="12"/>
        <v/>
      </c>
      <c r="BM15" s="22" t="str">
        <f t="shared" si="13"/>
        <v/>
      </c>
      <c r="BN15" s="187" t="str">
        <f t="shared" si="6"/>
        <v/>
      </c>
      <c r="BO15" s="1"/>
      <c r="BP15" s="1"/>
      <c r="BQ15" s="1"/>
      <c r="BU15" s="1" t="s">
        <v>552</v>
      </c>
      <c r="BW15" s="197"/>
      <c r="BX15" s="200"/>
      <c r="BY15" s="203"/>
      <c r="BZ15" s="214" t="s">
        <v>403</v>
      </c>
      <c r="CA15" s="17" t="s">
        <v>391</v>
      </c>
      <c r="CB15" s="214" t="s">
        <v>403</v>
      </c>
      <c r="CC15" s="214" t="s">
        <v>403</v>
      </c>
      <c r="CD15" s="214" t="s">
        <v>403</v>
      </c>
      <c r="CE15" s="214" t="s">
        <v>403</v>
      </c>
      <c r="CF15" s="214" t="s">
        <v>403</v>
      </c>
      <c r="CG15" s="214" t="s">
        <v>403</v>
      </c>
      <c r="CH15" s="214" t="s">
        <v>403</v>
      </c>
      <c r="CI15" s="190"/>
      <c r="CJ15" s="191" t="s">
        <v>407</v>
      </c>
    </row>
    <row r="16" spans="1:88" ht="34.5" customHeight="1">
      <c r="A16" s="20" t="str">
        <f t="shared" si="0"/>
        <v/>
      </c>
      <c r="C16" s="331" t="s">
        <v>4</v>
      </c>
      <c r="D16" s="332"/>
      <c r="E16" s="336"/>
      <c r="F16" s="336"/>
      <c r="G16" s="336"/>
      <c r="H16" s="336"/>
      <c r="I16" s="336"/>
      <c r="J16" s="336"/>
      <c r="K16" s="410"/>
      <c r="L16" s="410"/>
      <c r="M16" s="410"/>
      <c r="N16" s="333"/>
      <c r="O16" s="333"/>
      <c r="P16" s="333"/>
      <c r="Q16" s="333"/>
      <c r="R16" s="333"/>
      <c r="S16" s="333"/>
      <c r="T16" s="333"/>
      <c r="U16" s="333"/>
      <c r="V16" s="333"/>
      <c r="W16" s="333"/>
      <c r="X16" s="333"/>
      <c r="Y16" s="333"/>
      <c r="Z16" s="333"/>
      <c r="AA16" s="333"/>
      <c r="AB16" s="333"/>
      <c r="AC16" s="333"/>
      <c r="AD16" s="412"/>
      <c r="AE16" s="412"/>
      <c r="AF16" s="334"/>
      <c r="AG16" s="334"/>
      <c r="AH16" s="334"/>
      <c r="AI16" s="334"/>
      <c r="AJ16" s="334"/>
      <c r="AK16" s="334"/>
      <c r="AL16" s="334"/>
      <c r="AM16" s="335"/>
      <c r="AN16" s="185"/>
      <c r="AO16" s="188"/>
      <c r="AP16" s="413"/>
      <c r="AS16" s="329" t="s">
        <v>4</v>
      </c>
      <c r="AT16" s="330"/>
      <c r="AU16" s="23">
        <f t="shared" si="7"/>
        <v>0</v>
      </c>
      <c r="AV16" s="22" t="str">
        <f t="shared" si="8"/>
        <v>入力なし</v>
      </c>
      <c r="AW16" s="22" t="str">
        <f t="shared" si="2"/>
        <v/>
      </c>
      <c r="AX16" s="22" t="str">
        <f t="shared" si="3"/>
        <v/>
      </c>
      <c r="AY16" s="22" t="str">
        <f t="shared" si="4"/>
        <v/>
      </c>
      <c r="AZ16" s="22" t="str">
        <f t="shared" si="5"/>
        <v/>
      </c>
      <c r="BA16" s="22" t="str">
        <f t="shared" si="1"/>
        <v/>
      </c>
      <c r="BB16" s="187" t="str">
        <f t="shared" si="9"/>
        <v/>
      </c>
      <c r="BC16" s="321"/>
      <c r="BD16" s="321"/>
      <c r="BE16" s="321"/>
      <c r="BF16" s="321"/>
      <c r="BG16" s="321"/>
      <c r="BH16" s="321"/>
      <c r="BI16" s="321"/>
      <c r="BJ16" s="22" t="str">
        <f t="shared" si="10"/>
        <v/>
      </c>
      <c r="BK16" s="187" t="str">
        <f t="shared" si="11"/>
        <v/>
      </c>
      <c r="BL16" s="187" t="str">
        <f t="shared" si="12"/>
        <v/>
      </c>
      <c r="BM16" s="22" t="str">
        <f t="shared" si="13"/>
        <v/>
      </c>
      <c r="BN16" s="187" t="str">
        <f t="shared" si="6"/>
        <v/>
      </c>
      <c r="BO16" s="1"/>
      <c r="BP16" s="1"/>
      <c r="BQ16" s="1"/>
      <c r="BU16" s="1" t="s">
        <v>553</v>
      </c>
      <c r="BW16" s="197"/>
      <c r="BX16" s="200"/>
      <c r="BY16" s="203"/>
      <c r="BZ16" s="214" t="s">
        <v>403</v>
      </c>
      <c r="CA16" s="214" t="s">
        <v>403</v>
      </c>
      <c r="CB16" s="17" t="s">
        <v>392</v>
      </c>
      <c r="CC16" s="214" t="s">
        <v>403</v>
      </c>
      <c r="CD16" s="214" t="s">
        <v>403</v>
      </c>
      <c r="CE16" s="214" t="s">
        <v>403</v>
      </c>
      <c r="CF16" s="214" t="s">
        <v>403</v>
      </c>
      <c r="CG16" s="214" t="s">
        <v>403</v>
      </c>
      <c r="CH16" s="214" t="s">
        <v>403</v>
      </c>
      <c r="CI16" s="190"/>
      <c r="CJ16" s="191" t="s">
        <v>407</v>
      </c>
    </row>
    <row r="17" spans="1:89" ht="34.5" customHeight="1">
      <c r="A17" s="20" t="str">
        <f t="shared" si="0"/>
        <v/>
      </c>
      <c r="C17" s="331" t="s">
        <v>5</v>
      </c>
      <c r="D17" s="332"/>
      <c r="E17" s="336"/>
      <c r="F17" s="336"/>
      <c r="G17" s="336"/>
      <c r="H17" s="336"/>
      <c r="I17" s="336"/>
      <c r="J17" s="336"/>
      <c r="K17" s="410"/>
      <c r="L17" s="410"/>
      <c r="M17" s="410"/>
      <c r="N17" s="389"/>
      <c r="O17" s="389"/>
      <c r="P17" s="389"/>
      <c r="Q17" s="389"/>
      <c r="R17" s="389"/>
      <c r="S17" s="389"/>
      <c r="T17" s="389"/>
      <c r="U17" s="333"/>
      <c r="V17" s="333"/>
      <c r="W17" s="333"/>
      <c r="X17" s="333"/>
      <c r="Y17" s="333"/>
      <c r="Z17" s="333"/>
      <c r="AA17" s="333"/>
      <c r="AB17" s="333"/>
      <c r="AC17" s="333"/>
      <c r="AD17" s="412"/>
      <c r="AE17" s="412"/>
      <c r="AF17" s="334"/>
      <c r="AG17" s="334"/>
      <c r="AH17" s="334"/>
      <c r="AI17" s="334"/>
      <c r="AJ17" s="334"/>
      <c r="AK17" s="334"/>
      <c r="AL17" s="334"/>
      <c r="AM17" s="335"/>
      <c r="AN17" s="185"/>
      <c r="AO17" s="188"/>
      <c r="AP17" s="413"/>
      <c r="AS17" s="329" t="s">
        <v>5</v>
      </c>
      <c r="AT17" s="330"/>
      <c r="AU17" s="23">
        <f t="shared" si="7"/>
        <v>0</v>
      </c>
      <c r="AV17" s="22" t="str">
        <f t="shared" si="8"/>
        <v>入力なし</v>
      </c>
      <c r="AW17" s="22" t="str">
        <f t="shared" si="2"/>
        <v/>
      </c>
      <c r="AX17" s="22" t="str">
        <f t="shared" si="3"/>
        <v/>
      </c>
      <c r="AY17" s="22" t="str">
        <f t="shared" si="4"/>
        <v/>
      </c>
      <c r="AZ17" s="22" t="str">
        <f t="shared" si="5"/>
        <v/>
      </c>
      <c r="BA17" s="22" t="str">
        <f t="shared" si="1"/>
        <v/>
      </c>
      <c r="BB17" s="187" t="str">
        <f t="shared" si="9"/>
        <v/>
      </c>
      <c r="BC17" s="321"/>
      <c r="BD17" s="321"/>
      <c r="BE17" s="321"/>
      <c r="BF17" s="321"/>
      <c r="BG17" s="321"/>
      <c r="BH17" s="321"/>
      <c r="BI17" s="321"/>
      <c r="BJ17" s="22" t="str">
        <f t="shared" si="10"/>
        <v/>
      </c>
      <c r="BK17" s="187" t="str">
        <f t="shared" si="11"/>
        <v/>
      </c>
      <c r="BL17" s="187" t="str">
        <f t="shared" si="12"/>
        <v/>
      </c>
      <c r="BM17" s="22" t="str">
        <f t="shared" si="13"/>
        <v/>
      </c>
      <c r="BN17" s="187" t="str">
        <f t="shared" si="6"/>
        <v/>
      </c>
      <c r="BO17" s="1"/>
      <c r="BP17" s="1"/>
      <c r="BQ17" s="1"/>
      <c r="BU17" s="1" t="s">
        <v>554</v>
      </c>
      <c r="BW17" s="197"/>
      <c r="BX17" s="200"/>
      <c r="BY17" s="203"/>
      <c r="BZ17" s="214" t="s">
        <v>403</v>
      </c>
      <c r="CA17" s="214" t="s">
        <v>403</v>
      </c>
      <c r="CB17" s="214" t="s">
        <v>403</v>
      </c>
      <c r="CC17" s="287" t="s">
        <v>393</v>
      </c>
      <c r="CD17" s="214" t="s">
        <v>403</v>
      </c>
      <c r="CE17" s="214" t="s">
        <v>403</v>
      </c>
      <c r="CF17" s="214" t="s">
        <v>403</v>
      </c>
      <c r="CG17" s="214" t="s">
        <v>403</v>
      </c>
      <c r="CH17" s="214" t="s">
        <v>403</v>
      </c>
      <c r="CI17" s="190"/>
      <c r="CJ17" s="191" t="s">
        <v>408</v>
      </c>
    </row>
    <row r="18" spans="1:89" ht="34.5" customHeight="1">
      <c r="A18" s="20" t="str">
        <f t="shared" si="0"/>
        <v/>
      </c>
      <c r="C18" s="331" t="s">
        <v>6</v>
      </c>
      <c r="D18" s="332"/>
      <c r="E18" s="336"/>
      <c r="F18" s="336"/>
      <c r="G18" s="336"/>
      <c r="H18" s="336"/>
      <c r="I18" s="336"/>
      <c r="J18" s="336"/>
      <c r="K18" s="410"/>
      <c r="L18" s="410"/>
      <c r="M18" s="410"/>
      <c r="N18" s="333"/>
      <c r="O18" s="333"/>
      <c r="P18" s="333"/>
      <c r="Q18" s="333"/>
      <c r="R18" s="333"/>
      <c r="S18" s="333"/>
      <c r="T18" s="333"/>
      <c r="U18" s="333"/>
      <c r="V18" s="333"/>
      <c r="W18" s="333"/>
      <c r="X18" s="333"/>
      <c r="Y18" s="333"/>
      <c r="Z18" s="333"/>
      <c r="AA18" s="333"/>
      <c r="AB18" s="333"/>
      <c r="AC18" s="333"/>
      <c r="AD18" s="412"/>
      <c r="AE18" s="412"/>
      <c r="AF18" s="334"/>
      <c r="AG18" s="334"/>
      <c r="AH18" s="334"/>
      <c r="AI18" s="334"/>
      <c r="AJ18" s="334"/>
      <c r="AK18" s="334"/>
      <c r="AL18" s="334"/>
      <c r="AM18" s="335"/>
      <c r="AN18" s="185"/>
      <c r="AO18" s="188"/>
      <c r="AP18" s="413"/>
      <c r="AS18" s="329" t="s">
        <v>6</v>
      </c>
      <c r="AT18" s="330"/>
      <c r="AU18" s="23">
        <f t="shared" si="7"/>
        <v>0</v>
      </c>
      <c r="AV18" s="22" t="str">
        <f t="shared" si="8"/>
        <v>入力なし</v>
      </c>
      <c r="AW18" s="22" t="str">
        <f t="shared" si="2"/>
        <v/>
      </c>
      <c r="AX18" s="22" t="str">
        <f t="shared" si="3"/>
        <v/>
      </c>
      <c r="AY18" s="22" t="str">
        <f t="shared" si="4"/>
        <v/>
      </c>
      <c r="AZ18" s="22" t="str">
        <f t="shared" si="5"/>
        <v/>
      </c>
      <c r="BA18" s="22" t="str">
        <f t="shared" si="1"/>
        <v/>
      </c>
      <c r="BB18" s="187" t="str">
        <f t="shared" si="9"/>
        <v/>
      </c>
      <c r="BC18" s="321"/>
      <c r="BD18" s="321"/>
      <c r="BE18" s="321"/>
      <c r="BF18" s="321"/>
      <c r="BG18" s="321"/>
      <c r="BH18" s="321"/>
      <c r="BI18" s="321"/>
      <c r="BJ18" s="22" t="str">
        <f t="shared" si="10"/>
        <v/>
      </c>
      <c r="BK18" s="187" t="str">
        <f t="shared" si="11"/>
        <v/>
      </c>
      <c r="BL18" s="187" t="str">
        <f t="shared" si="12"/>
        <v/>
      </c>
      <c r="BM18" s="22" t="str">
        <f t="shared" si="13"/>
        <v/>
      </c>
      <c r="BN18" s="187" t="str">
        <f t="shared" si="6"/>
        <v/>
      </c>
      <c r="BO18" s="1"/>
      <c r="BP18" s="1"/>
      <c r="BQ18" s="1"/>
      <c r="BU18" s="1" t="s">
        <v>555</v>
      </c>
      <c r="BW18" s="197"/>
      <c r="BX18" s="200"/>
      <c r="BY18" s="203"/>
      <c r="BZ18" s="214" t="s">
        <v>403</v>
      </c>
      <c r="CA18" s="214" t="s">
        <v>403</v>
      </c>
      <c r="CB18" s="214" t="s">
        <v>403</v>
      </c>
      <c r="CC18" s="214" t="s">
        <v>403</v>
      </c>
      <c r="CD18" s="288" t="s">
        <v>394</v>
      </c>
      <c r="CE18" s="214" t="s">
        <v>403</v>
      </c>
      <c r="CF18" s="214" t="s">
        <v>403</v>
      </c>
      <c r="CG18" s="214" t="s">
        <v>403</v>
      </c>
      <c r="CH18" s="214" t="s">
        <v>403</v>
      </c>
      <c r="CI18" s="190"/>
      <c r="CJ18" s="191" t="s">
        <v>409</v>
      </c>
    </row>
    <row r="19" spans="1:89" ht="34.5" customHeight="1">
      <c r="A19" s="20" t="str">
        <f t="shared" si="0"/>
        <v/>
      </c>
      <c r="C19" s="331" t="s">
        <v>7</v>
      </c>
      <c r="D19" s="332"/>
      <c r="E19" s="336"/>
      <c r="F19" s="336"/>
      <c r="G19" s="336"/>
      <c r="H19" s="336"/>
      <c r="I19" s="336"/>
      <c r="J19" s="336"/>
      <c r="K19" s="410"/>
      <c r="L19" s="410"/>
      <c r="M19" s="410"/>
      <c r="N19" s="333"/>
      <c r="O19" s="333"/>
      <c r="P19" s="333"/>
      <c r="Q19" s="333"/>
      <c r="R19" s="333"/>
      <c r="S19" s="333"/>
      <c r="T19" s="333"/>
      <c r="U19" s="333"/>
      <c r="V19" s="333"/>
      <c r="W19" s="333"/>
      <c r="X19" s="333"/>
      <c r="Y19" s="333"/>
      <c r="Z19" s="333"/>
      <c r="AA19" s="333"/>
      <c r="AB19" s="333"/>
      <c r="AC19" s="333"/>
      <c r="AD19" s="412"/>
      <c r="AE19" s="412"/>
      <c r="AF19" s="334"/>
      <c r="AG19" s="334"/>
      <c r="AH19" s="334"/>
      <c r="AI19" s="334"/>
      <c r="AJ19" s="334"/>
      <c r="AK19" s="334"/>
      <c r="AL19" s="334"/>
      <c r="AM19" s="335"/>
      <c r="AN19" s="185"/>
      <c r="AO19" s="188"/>
      <c r="AP19" s="413"/>
      <c r="AS19" s="329" t="s">
        <v>7</v>
      </c>
      <c r="AT19" s="330"/>
      <c r="AU19" s="23">
        <f t="shared" si="7"/>
        <v>0</v>
      </c>
      <c r="AV19" s="22" t="str">
        <f t="shared" si="8"/>
        <v>入力なし</v>
      </c>
      <c r="AW19" s="22" t="str">
        <f t="shared" si="2"/>
        <v/>
      </c>
      <c r="AX19" s="22" t="str">
        <f t="shared" si="3"/>
        <v/>
      </c>
      <c r="AY19" s="22" t="str">
        <f t="shared" si="4"/>
        <v/>
      </c>
      <c r="AZ19" s="22" t="str">
        <f t="shared" si="5"/>
        <v/>
      </c>
      <c r="BA19" s="22" t="str">
        <f t="shared" si="1"/>
        <v/>
      </c>
      <c r="BB19" s="187" t="str">
        <f t="shared" si="9"/>
        <v/>
      </c>
      <c r="BC19" s="321"/>
      <c r="BD19" s="321"/>
      <c r="BE19" s="321"/>
      <c r="BF19" s="321"/>
      <c r="BG19" s="321"/>
      <c r="BH19" s="321"/>
      <c r="BI19" s="321"/>
      <c r="BJ19" s="22" t="str">
        <f t="shared" si="10"/>
        <v/>
      </c>
      <c r="BK19" s="187" t="str">
        <f t="shared" si="11"/>
        <v/>
      </c>
      <c r="BL19" s="187" t="str">
        <f t="shared" si="12"/>
        <v/>
      </c>
      <c r="BM19" s="22" t="str">
        <f t="shared" si="13"/>
        <v/>
      </c>
      <c r="BN19" s="187" t="str">
        <f t="shared" si="6"/>
        <v/>
      </c>
      <c r="BO19" s="1"/>
      <c r="BP19" s="1"/>
      <c r="BQ19" s="1"/>
      <c r="BU19" s="1" t="s">
        <v>556</v>
      </c>
      <c r="BW19" s="197"/>
      <c r="BX19" s="200"/>
      <c r="BY19" s="203"/>
      <c r="BZ19" s="214" t="s">
        <v>403</v>
      </c>
      <c r="CA19" s="214" t="s">
        <v>403</v>
      </c>
      <c r="CB19" s="214" t="s">
        <v>403</v>
      </c>
      <c r="CC19" s="214" t="s">
        <v>403</v>
      </c>
      <c r="CD19" s="214" t="s">
        <v>403</v>
      </c>
      <c r="CE19" s="289" t="s">
        <v>393</v>
      </c>
      <c r="CF19" s="214" t="s">
        <v>403</v>
      </c>
      <c r="CG19" s="214" t="s">
        <v>403</v>
      </c>
      <c r="CH19" s="214" t="s">
        <v>403</v>
      </c>
      <c r="CI19" s="190"/>
      <c r="CJ19" s="191" t="s">
        <v>410</v>
      </c>
    </row>
    <row r="20" spans="1:89" ht="34.5" customHeight="1">
      <c r="A20" s="20" t="str">
        <f t="shared" si="0"/>
        <v/>
      </c>
      <c r="C20" s="331" t="s">
        <v>8</v>
      </c>
      <c r="D20" s="332"/>
      <c r="E20" s="336"/>
      <c r="F20" s="336"/>
      <c r="G20" s="336"/>
      <c r="H20" s="336"/>
      <c r="I20" s="336"/>
      <c r="J20" s="336"/>
      <c r="K20" s="410"/>
      <c r="L20" s="410"/>
      <c r="M20" s="410"/>
      <c r="N20" s="333"/>
      <c r="O20" s="333"/>
      <c r="P20" s="333"/>
      <c r="Q20" s="333"/>
      <c r="R20" s="333"/>
      <c r="S20" s="333"/>
      <c r="T20" s="333"/>
      <c r="U20" s="333"/>
      <c r="V20" s="333"/>
      <c r="W20" s="333"/>
      <c r="X20" s="333"/>
      <c r="Y20" s="333"/>
      <c r="Z20" s="333"/>
      <c r="AA20" s="333"/>
      <c r="AB20" s="333"/>
      <c r="AC20" s="333"/>
      <c r="AD20" s="412"/>
      <c r="AE20" s="412"/>
      <c r="AF20" s="334"/>
      <c r="AG20" s="334"/>
      <c r="AH20" s="334"/>
      <c r="AI20" s="334"/>
      <c r="AJ20" s="334"/>
      <c r="AK20" s="334"/>
      <c r="AL20" s="334"/>
      <c r="AM20" s="335"/>
      <c r="AN20" s="185"/>
      <c r="AO20" s="188"/>
      <c r="AP20" s="413"/>
      <c r="AS20" s="329" t="s">
        <v>8</v>
      </c>
      <c r="AT20" s="330"/>
      <c r="AU20" s="23">
        <f t="shared" si="7"/>
        <v>0</v>
      </c>
      <c r="AV20" s="22" t="str">
        <f t="shared" si="8"/>
        <v>入力なし</v>
      </c>
      <c r="AW20" s="22" t="str">
        <f t="shared" si="2"/>
        <v/>
      </c>
      <c r="AX20" s="22" t="str">
        <f t="shared" si="3"/>
        <v/>
      </c>
      <c r="AY20" s="22" t="str">
        <f t="shared" si="4"/>
        <v/>
      </c>
      <c r="AZ20" s="22" t="str">
        <f t="shared" si="5"/>
        <v/>
      </c>
      <c r="BA20" s="22" t="str">
        <f t="shared" si="1"/>
        <v/>
      </c>
      <c r="BB20" s="187" t="str">
        <f t="shared" si="9"/>
        <v/>
      </c>
      <c r="BC20" s="321"/>
      <c r="BD20" s="321"/>
      <c r="BE20" s="321"/>
      <c r="BF20" s="321"/>
      <c r="BG20" s="321"/>
      <c r="BH20" s="321"/>
      <c r="BI20" s="321"/>
      <c r="BJ20" s="22" t="str">
        <f t="shared" si="10"/>
        <v/>
      </c>
      <c r="BK20" s="187" t="str">
        <f t="shared" si="11"/>
        <v/>
      </c>
      <c r="BL20" s="187" t="str">
        <f t="shared" si="12"/>
        <v/>
      </c>
      <c r="BM20" s="22" t="str">
        <f t="shared" si="13"/>
        <v/>
      </c>
      <c r="BN20" s="187" t="str">
        <f t="shared" si="6"/>
        <v/>
      </c>
      <c r="BO20" s="1"/>
      <c r="BP20" s="1"/>
      <c r="BQ20" s="1"/>
      <c r="BU20" s="1" t="s">
        <v>557</v>
      </c>
      <c r="BW20" s="197"/>
      <c r="BX20" s="200"/>
      <c r="BY20" s="203"/>
      <c r="BZ20" s="214" t="s">
        <v>403</v>
      </c>
      <c r="CA20" s="214" t="s">
        <v>403</v>
      </c>
      <c r="CB20" s="214" t="s">
        <v>403</v>
      </c>
      <c r="CC20" s="214" t="s">
        <v>403</v>
      </c>
      <c r="CD20" s="214" t="s">
        <v>403</v>
      </c>
      <c r="CE20" s="214" t="s">
        <v>403</v>
      </c>
      <c r="CF20" s="311" t="s">
        <v>395</v>
      </c>
      <c r="CG20" s="214" t="s">
        <v>403</v>
      </c>
      <c r="CH20" s="214" t="s">
        <v>403</v>
      </c>
      <c r="CI20" s="190"/>
      <c r="CJ20" s="191" t="s">
        <v>411</v>
      </c>
    </row>
    <row r="21" spans="1:89" ht="34.5" customHeight="1">
      <c r="A21" s="20" t="str">
        <f t="shared" si="0"/>
        <v/>
      </c>
      <c r="C21" s="331" t="s">
        <v>9</v>
      </c>
      <c r="D21" s="332"/>
      <c r="E21" s="336"/>
      <c r="F21" s="336"/>
      <c r="G21" s="336"/>
      <c r="H21" s="336"/>
      <c r="I21" s="336"/>
      <c r="J21" s="336"/>
      <c r="K21" s="410"/>
      <c r="L21" s="410"/>
      <c r="M21" s="410"/>
      <c r="N21" s="333"/>
      <c r="O21" s="333"/>
      <c r="P21" s="333"/>
      <c r="Q21" s="333"/>
      <c r="R21" s="333"/>
      <c r="S21" s="333"/>
      <c r="T21" s="333"/>
      <c r="U21" s="333"/>
      <c r="V21" s="333"/>
      <c r="W21" s="333"/>
      <c r="X21" s="333"/>
      <c r="Y21" s="333"/>
      <c r="Z21" s="333"/>
      <c r="AA21" s="333"/>
      <c r="AB21" s="333"/>
      <c r="AC21" s="333"/>
      <c r="AD21" s="412"/>
      <c r="AE21" s="412"/>
      <c r="AF21" s="334"/>
      <c r="AG21" s="334"/>
      <c r="AH21" s="334"/>
      <c r="AI21" s="334"/>
      <c r="AJ21" s="334"/>
      <c r="AK21" s="334"/>
      <c r="AL21" s="334"/>
      <c r="AM21" s="335"/>
      <c r="AN21" s="185"/>
      <c r="AO21" s="188"/>
      <c r="AP21" s="413"/>
      <c r="AS21" s="329" t="s">
        <v>9</v>
      </c>
      <c r="AT21" s="330"/>
      <c r="AU21" s="23">
        <f t="shared" si="7"/>
        <v>0</v>
      </c>
      <c r="AV21" s="22" t="str">
        <f t="shared" si="8"/>
        <v>入力なし</v>
      </c>
      <c r="AW21" s="22" t="str">
        <f t="shared" si="2"/>
        <v/>
      </c>
      <c r="AX21" s="22" t="str">
        <f t="shared" si="3"/>
        <v/>
      </c>
      <c r="AY21" s="22" t="str">
        <f t="shared" si="4"/>
        <v/>
      </c>
      <c r="AZ21" s="22" t="str">
        <f t="shared" si="5"/>
        <v/>
      </c>
      <c r="BA21" s="22" t="str">
        <f t="shared" si="1"/>
        <v/>
      </c>
      <c r="BB21" s="187" t="str">
        <f t="shared" si="9"/>
        <v/>
      </c>
      <c r="BC21" s="321"/>
      <c r="BD21" s="321"/>
      <c r="BE21" s="321"/>
      <c r="BF21" s="321"/>
      <c r="BG21" s="321"/>
      <c r="BH21" s="321"/>
      <c r="BI21" s="321"/>
      <c r="BJ21" s="22" t="str">
        <f t="shared" si="10"/>
        <v/>
      </c>
      <c r="BK21" s="187" t="str">
        <f t="shared" si="11"/>
        <v/>
      </c>
      <c r="BL21" s="187" t="str">
        <f t="shared" si="12"/>
        <v/>
      </c>
      <c r="BM21" s="22" t="str">
        <f t="shared" si="13"/>
        <v/>
      </c>
      <c r="BN21" s="187" t="str">
        <f t="shared" si="6"/>
        <v/>
      </c>
      <c r="BO21" s="1"/>
      <c r="BP21" s="1"/>
      <c r="BQ21" s="1"/>
      <c r="BU21" s="1" t="s">
        <v>558</v>
      </c>
      <c r="BW21" s="197"/>
      <c r="BX21" s="200"/>
      <c r="BY21" s="203"/>
      <c r="BZ21" s="214" t="s">
        <v>403</v>
      </c>
      <c r="CA21" s="214" t="s">
        <v>403</v>
      </c>
      <c r="CB21" s="214" t="s">
        <v>403</v>
      </c>
      <c r="CC21" s="214" t="s">
        <v>403</v>
      </c>
      <c r="CD21" s="214" t="s">
        <v>403</v>
      </c>
      <c r="CE21" s="214" t="s">
        <v>403</v>
      </c>
      <c r="CF21" s="214" t="s">
        <v>403</v>
      </c>
      <c r="CG21" s="310" t="s">
        <v>396</v>
      </c>
      <c r="CH21" s="214" t="s">
        <v>403</v>
      </c>
      <c r="CI21" s="190"/>
      <c r="CJ21" s="191" t="s">
        <v>407</v>
      </c>
    </row>
    <row r="22" spans="1:89" ht="34.5" customHeight="1">
      <c r="A22" s="20" t="str">
        <f t="shared" si="0"/>
        <v/>
      </c>
      <c r="C22" s="331" t="s">
        <v>10</v>
      </c>
      <c r="D22" s="332"/>
      <c r="E22" s="336"/>
      <c r="F22" s="336"/>
      <c r="G22" s="336"/>
      <c r="H22" s="336"/>
      <c r="I22" s="336"/>
      <c r="J22" s="336"/>
      <c r="K22" s="410"/>
      <c r="L22" s="410"/>
      <c r="M22" s="410"/>
      <c r="N22" s="333"/>
      <c r="O22" s="333"/>
      <c r="P22" s="333"/>
      <c r="Q22" s="333"/>
      <c r="R22" s="333"/>
      <c r="S22" s="333"/>
      <c r="T22" s="333"/>
      <c r="U22" s="333"/>
      <c r="V22" s="333"/>
      <c r="W22" s="333"/>
      <c r="X22" s="333"/>
      <c r="Y22" s="333"/>
      <c r="Z22" s="333"/>
      <c r="AA22" s="333"/>
      <c r="AB22" s="333"/>
      <c r="AC22" s="333"/>
      <c r="AD22" s="412"/>
      <c r="AE22" s="412"/>
      <c r="AF22" s="334"/>
      <c r="AG22" s="334"/>
      <c r="AH22" s="334"/>
      <c r="AI22" s="334"/>
      <c r="AJ22" s="334"/>
      <c r="AK22" s="334"/>
      <c r="AL22" s="334"/>
      <c r="AM22" s="335"/>
      <c r="AN22" s="185"/>
      <c r="AO22" s="188"/>
      <c r="AP22" s="413"/>
      <c r="AS22" s="329" t="s">
        <v>10</v>
      </c>
      <c r="AT22" s="330"/>
      <c r="AU22" s="23">
        <f t="shared" si="7"/>
        <v>0</v>
      </c>
      <c r="AV22" s="22" t="str">
        <f t="shared" si="8"/>
        <v>入力なし</v>
      </c>
      <c r="AW22" s="22" t="str">
        <f t="shared" si="2"/>
        <v/>
      </c>
      <c r="AX22" s="22" t="str">
        <f t="shared" si="3"/>
        <v/>
      </c>
      <c r="AY22" s="22" t="str">
        <f t="shared" si="4"/>
        <v/>
      </c>
      <c r="AZ22" s="22" t="str">
        <f t="shared" si="5"/>
        <v/>
      </c>
      <c r="BA22" s="22" t="str">
        <f t="shared" si="1"/>
        <v/>
      </c>
      <c r="BB22" s="187" t="str">
        <f t="shared" si="9"/>
        <v/>
      </c>
      <c r="BC22" s="321"/>
      <c r="BD22" s="321"/>
      <c r="BE22" s="321"/>
      <c r="BF22" s="321"/>
      <c r="BG22" s="321"/>
      <c r="BH22" s="321"/>
      <c r="BI22" s="321"/>
      <c r="BJ22" s="22" t="str">
        <f t="shared" si="10"/>
        <v/>
      </c>
      <c r="BK22" s="187" t="str">
        <f t="shared" si="11"/>
        <v/>
      </c>
      <c r="BL22" s="187" t="str">
        <f t="shared" si="12"/>
        <v/>
      </c>
      <c r="BM22" s="22" t="str">
        <f t="shared" si="13"/>
        <v/>
      </c>
      <c r="BN22" s="187" t="str">
        <f t="shared" si="6"/>
        <v/>
      </c>
      <c r="BO22" s="1"/>
      <c r="BP22" s="1"/>
      <c r="BQ22" s="1"/>
      <c r="BU22" s="1" t="s">
        <v>559</v>
      </c>
      <c r="BW22" s="197"/>
      <c r="BX22" s="204"/>
      <c r="BY22" s="205"/>
      <c r="BZ22" s="214" t="s">
        <v>403</v>
      </c>
      <c r="CA22" s="214" t="s">
        <v>403</v>
      </c>
      <c r="CB22" s="214" t="s">
        <v>403</v>
      </c>
      <c r="CC22" s="214" t="s">
        <v>403</v>
      </c>
      <c r="CD22" s="214" t="s">
        <v>403</v>
      </c>
      <c r="CE22" s="214" t="s">
        <v>403</v>
      </c>
      <c r="CF22" s="214" t="s">
        <v>403</v>
      </c>
      <c r="CG22" s="214" t="s">
        <v>403</v>
      </c>
      <c r="CH22" s="310" t="s">
        <v>393</v>
      </c>
      <c r="CI22" s="190"/>
      <c r="CJ22" s="191" t="s">
        <v>407</v>
      </c>
    </row>
    <row r="23" spans="1:89" ht="34.5" customHeight="1">
      <c r="A23" s="20" t="str">
        <f t="shared" si="0"/>
        <v/>
      </c>
      <c r="C23" s="331" t="s">
        <v>11</v>
      </c>
      <c r="D23" s="332"/>
      <c r="E23" s="336"/>
      <c r="F23" s="336"/>
      <c r="G23" s="336"/>
      <c r="H23" s="336"/>
      <c r="I23" s="336"/>
      <c r="J23" s="336"/>
      <c r="K23" s="410"/>
      <c r="L23" s="410"/>
      <c r="M23" s="410"/>
      <c r="N23" s="333"/>
      <c r="O23" s="333"/>
      <c r="P23" s="333"/>
      <c r="Q23" s="333"/>
      <c r="R23" s="333"/>
      <c r="S23" s="333"/>
      <c r="T23" s="333"/>
      <c r="U23" s="333"/>
      <c r="V23" s="333"/>
      <c r="W23" s="333"/>
      <c r="X23" s="333"/>
      <c r="Y23" s="333"/>
      <c r="Z23" s="333"/>
      <c r="AA23" s="333"/>
      <c r="AB23" s="333"/>
      <c r="AC23" s="333"/>
      <c r="AD23" s="412"/>
      <c r="AE23" s="412"/>
      <c r="AF23" s="334"/>
      <c r="AG23" s="334"/>
      <c r="AH23" s="334"/>
      <c r="AI23" s="334"/>
      <c r="AJ23" s="334"/>
      <c r="AK23" s="334"/>
      <c r="AL23" s="334"/>
      <c r="AM23" s="335"/>
      <c r="AN23" s="185"/>
      <c r="AO23" s="188"/>
      <c r="AP23" s="413"/>
      <c r="AS23" s="329" t="s">
        <v>11</v>
      </c>
      <c r="AT23" s="330"/>
      <c r="AU23" s="23">
        <f t="shared" si="7"/>
        <v>0</v>
      </c>
      <c r="AV23" s="22" t="str">
        <f t="shared" si="8"/>
        <v>入力なし</v>
      </c>
      <c r="AW23" s="22" t="str">
        <f t="shared" si="2"/>
        <v/>
      </c>
      <c r="AX23" s="22" t="str">
        <f t="shared" si="3"/>
        <v/>
      </c>
      <c r="AY23" s="22" t="str">
        <f t="shared" si="4"/>
        <v/>
      </c>
      <c r="AZ23" s="22" t="str">
        <f t="shared" si="5"/>
        <v/>
      </c>
      <c r="BA23" s="22" t="str">
        <f t="shared" si="1"/>
        <v/>
      </c>
      <c r="BB23" s="187" t="str">
        <f t="shared" si="9"/>
        <v/>
      </c>
      <c r="BC23" s="321"/>
      <c r="BD23" s="321"/>
      <c r="BE23" s="321"/>
      <c r="BF23" s="321"/>
      <c r="BG23" s="321"/>
      <c r="BH23" s="321"/>
      <c r="BI23" s="321"/>
      <c r="BJ23" s="22" t="str">
        <f t="shared" si="10"/>
        <v/>
      </c>
      <c r="BK23" s="187" t="str">
        <f t="shared" si="11"/>
        <v/>
      </c>
      <c r="BL23" s="187" t="str">
        <f t="shared" si="12"/>
        <v/>
      </c>
      <c r="BM23" s="22" t="str">
        <f t="shared" si="13"/>
        <v/>
      </c>
      <c r="BN23" s="187" t="str">
        <f t="shared" si="6"/>
        <v/>
      </c>
      <c r="BO23" s="1"/>
      <c r="BP23" s="1"/>
      <c r="BQ23" s="1"/>
      <c r="BU23" s="1" t="s">
        <v>560</v>
      </c>
      <c r="BW23" s="197"/>
      <c r="BX23" s="196" t="s">
        <v>397</v>
      </c>
      <c r="BY23" s="191" t="s">
        <v>420</v>
      </c>
      <c r="BZ23" s="215"/>
      <c r="CA23" s="216"/>
      <c r="CB23" s="216"/>
      <c r="CC23" s="287" t="s">
        <v>393</v>
      </c>
      <c r="CD23" s="214" t="s">
        <v>403</v>
      </c>
      <c r="CE23" s="214" t="s">
        <v>403</v>
      </c>
      <c r="CF23" s="216"/>
      <c r="CG23" s="216"/>
      <c r="CH23" s="216"/>
      <c r="CI23" s="190"/>
      <c r="CJ23" s="191" t="s">
        <v>400</v>
      </c>
    </row>
    <row r="24" spans="1:89" ht="34.5" customHeight="1">
      <c r="A24" s="20" t="str">
        <f t="shared" si="0"/>
        <v/>
      </c>
      <c r="C24" s="331" t="s">
        <v>12</v>
      </c>
      <c r="D24" s="332"/>
      <c r="E24" s="336"/>
      <c r="F24" s="336"/>
      <c r="G24" s="336"/>
      <c r="H24" s="336"/>
      <c r="I24" s="336"/>
      <c r="J24" s="336"/>
      <c r="K24" s="410"/>
      <c r="L24" s="410"/>
      <c r="M24" s="410"/>
      <c r="N24" s="333"/>
      <c r="O24" s="333"/>
      <c r="P24" s="333"/>
      <c r="Q24" s="333"/>
      <c r="R24" s="333"/>
      <c r="S24" s="333"/>
      <c r="T24" s="333"/>
      <c r="U24" s="333"/>
      <c r="V24" s="333"/>
      <c r="W24" s="333"/>
      <c r="X24" s="333"/>
      <c r="Y24" s="333"/>
      <c r="Z24" s="333"/>
      <c r="AA24" s="333"/>
      <c r="AB24" s="333"/>
      <c r="AC24" s="333"/>
      <c r="AD24" s="412"/>
      <c r="AE24" s="412"/>
      <c r="AF24" s="334"/>
      <c r="AG24" s="334"/>
      <c r="AH24" s="334"/>
      <c r="AI24" s="334"/>
      <c r="AJ24" s="334"/>
      <c r="AK24" s="334"/>
      <c r="AL24" s="334"/>
      <c r="AM24" s="335"/>
      <c r="AN24" s="185"/>
      <c r="AO24" s="188"/>
      <c r="AP24" s="413"/>
      <c r="AS24" s="329" t="s">
        <v>12</v>
      </c>
      <c r="AT24" s="330"/>
      <c r="AU24" s="23">
        <f t="shared" si="7"/>
        <v>0</v>
      </c>
      <c r="AV24" s="22" t="str">
        <f t="shared" si="8"/>
        <v>入力なし</v>
      </c>
      <c r="AW24" s="22" t="str">
        <f t="shared" si="2"/>
        <v/>
      </c>
      <c r="AX24" s="22" t="str">
        <f t="shared" si="3"/>
        <v/>
      </c>
      <c r="AY24" s="22" t="str">
        <f t="shared" si="4"/>
        <v/>
      </c>
      <c r="AZ24" s="22" t="str">
        <f t="shared" si="5"/>
        <v/>
      </c>
      <c r="BA24" s="22" t="str">
        <f t="shared" si="1"/>
        <v/>
      </c>
      <c r="BB24" s="187" t="str">
        <f t="shared" si="9"/>
        <v/>
      </c>
      <c r="BC24" s="321"/>
      <c r="BD24" s="321"/>
      <c r="BE24" s="321"/>
      <c r="BF24" s="321"/>
      <c r="BG24" s="321"/>
      <c r="BH24" s="321"/>
      <c r="BI24" s="321"/>
      <c r="BJ24" s="22" t="str">
        <f t="shared" si="10"/>
        <v/>
      </c>
      <c r="BK24" s="187" t="str">
        <f t="shared" si="11"/>
        <v/>
      </c>
      <c r="BL24" s="187" t="str">
        <f t="shared" si="12"/>
        <v/>
      </c>
      <c r="BM24" s="22" t="str">
        <f t="shared" si="13"/>
        <v/>
      </c>
      <c r="BN24" s="187" t="str">
        <f t="shared" si="6"/>
        <v/>
      </c>
      <c r="BO24" s="1"/>
      <c r="BP24" s="1"/>
      <c r="BQ24" s="1"/>
      <c r="BU24" s="1" t="s">
        <v>561</v>
      </c>
      <c r="BW24" s="197"/>
      <c r="BX24" s="197"/>
      <c r="BY24" s="191" t="s">
        <v>421</v>
      </c>
      <c r="BZ24" s="215"/>
      <c r="CA24" s="216"/>
      <c r="CB24" s="216"/>
      <c r="CC24" s="214" t="s">
        <v>403</v>
      </c>
      <c r="CD24" s="288" t="s">
        <v>394</v>
      </c>
      <c r="CE24" s="214" t="s">
        <v>403</v>
      </c>
      <c r="CF24" s="216"/>
      <c r="CG24" s="216"/>
      <c r="CH24" s="216"/>
      <c r="CI24" s="190"/>
      <c r="CJ24" s="191" t="s">
        <v>399</v>
      </c>
    </row>
    <row r="25" spans="1:89" ht="34.5" customHeight="1">
      <c r="A25" s="20" t="str">
        <f t="shared" si="0"/>
        <v/>
      </c>
      <c r="C25" s="331" t="s">
        <v>13</v>
      </c>
      <c r="D25" s="332"/>
      <c r="E25" s="336"/>
      <c r="F25" s="336"/>
      <c r="G25" s="336"/>
      <c r="H25" s="336"/>
      <c r="I25" s="336"/>
      <c r="J25" s="336"/>
      <c r="K25" s="410"/>
      <c r="L25" s="410"/>
      <c r="M25" s="410"/>
      <c r="N25" s="333"/>
      <c r="O25" s="333"/>
      <c r="P25" s="333"/>
      <c r="Q25" s="333"/>
      <c r="R25" s="333"/>
      <c r="S25" s="333"/>
      <c r="T25" s="333"/>
      <c r="U25" s="333"/>
      <c r="V25" s="333"/>
      <c r="W25" s="333"/>
      <c r="X25" s="333"/>
      <c r="Y25" s="333"/>
      <c r="Z25" s="333"/>
      <c r="AA25" s="333"/>
      <c r="AB25" s="333"/>
      <c r="AC25" s="333"/>
      <c r="AD25" s="412"/>
      <c r="AE25" s="412"/>
      <c r="AF25" s="334"/>
      <c r="AG25" s="334"/>
      <c r="AH25" s="334"/>
      <c r="AI25" s="334"/>
      <c r="AJ25" s="334"/>
      <c r="AK25" s="334"/>
      <c r="AL25" s="334"/>
      <c r="AM25" s="335"/>
      <c r="AN25" s="185"/>
      <c r="AO25" s="188"/>
      <c r="AP25" s="413"/>
      <c r="AS25" s="329" t="s">
        <v>13</v>
      </c>
      <c r="AT25" s="330"/>
      <c r="AU25" s="23">
        <f t="shared" si="7"/>
        <v>0</v>
      </c>
      <c r="AV25" s="22" t="str">
        <f t="shared" si="8"/>
        <v>入力なし</v>
      </c>
      <c r="AW25" s="22" t="str">
        <f t="shared" si="2"/>
        <v/>
      </c>
      <c r="AX25" s="22" t="str">
        <f t="shared" si="3"/>
        <v/>
      </c>
      <c r="AY25" s="22" t="str">
        <f t="shared" si="4"/>
        <v/>
      </c>
      <c r="AZ25" s="22" t="str">
        <f t="shared" si="5"/>
        <v/>
      </c>
      <c r="BA25" s="22" t="str">
        <f t="shared" si="1"/>
        <v/>
      </c>
      <c r="BB25" s="187" t="str">
        <f t="shared" si="9"/>
        <v/>
      </c>
      <c r="BC25" s="321"/>
      <c r="BD25" s="321"/>
      <c r="BE25" s="321"/>
      <c r="BF25" s="321"/>
      <c r="BG25" s="321"/>
      <c r="BH25" s="321"/>
      <c r="BI25" s="321"/>
      <c r="BJ25" s="22" t="str">
        <f t="shared" si="10"/>
        <v/>
      </c>
      <c r="BK25" s="187" t="str">
        <f t="shared" si="11"/>
        <v/>
      </c>
      <c r="BL25" s="187" t="str">
        <f t="shared" si="12"/>
        <v/>
      </c>
      <c r="BM25" s="22" t="str">
        <f t="shared" si="13"/>
        <v/>
      </c>
      <c r="BN25" s="187" t="str">
        <f t="shared" si="6"/>
        <v/>
      </c>
      <c r="BO25" s="1"/>
      <c r="BP25" s="1"/>
      <c r="BQ25" s="1"/>
      <c r="BU25" s="1" t="s">
        <v>562</v>
      </c>
      <c r="BW25" s="197"/>
      <c r="BX25" s="198"/>
      <c r="BY25" s="191" t="s">
        <v>422</v>
      </c>
      <c r="BZ25" s="215"/>
      <c r="CA25" s="216"/>
      <c r="CB25" s="216"/>
      <c r="CC25" s="214" t="s">
        <v>403</v>
      </c>
      <c r="CD25" s="214" t="s">
        <v>403</v>
      </c>
      <c r="CE25" s="289" t="s">
        <v>393</v>
      </c>
      <c r="CF25" s="216"/>
      <c r="CG25" s="216"/>
      <c r="CH25" s="216"/>
      <c r="CI25" s="190"/>
      <c r="CJ25" s="191" t="s">
        <v>398</v>
      </c>
    </row>
    <row r="26" spans="1:89" ht="34.5" customHeight="1">
      <c r="A26" s="20" t="str">
        <f t="shared" si="0"/>
        <v/>
      </c>
      <c r="C26" s="331" t="s">
        <v>14</v>
      </c>
      <c r="D26" s="332"/>
      <c r="E26" s="336"/>
      <c r="F26" s="336"/>
      <c r="G26" s="336"/>
      <c r="H26" s="336"/>
      <c r="I26" s="336"/>
      <c r="J26" s="336"/>
      <c r="K26" s="410"/>
      <c r="L26" s="410"/>
      <c r="M26" s="410"/>
      <c r="N26" s="333"/>
      <c r="O26" s="333"/>
      <c r="P26" s="333"/>
      <c r="Q26" s="333"/>
      <c r="R26" s="333"/>
      <c r="S26" s="333"/>
      <c r="T26" s="333"/>
      <c r="U26" s="333"/>
      <c r="V26" s="333"/>
      <c r="W26" s="333"/>
      <c r="X26" s="333"/>
      <c r="Y26" s="333"/>
      <c r="Z26" s="333"/>
      <c r="AA26" s="333"/>
      <c r="AB26" s="333"/>
      <c r="AC26" s="333"/>
      <c r="AD26" s="412"/>
      <c r="AE26" s="412"/>
      <c r="AF26" s="334"/>
      <c r="AG26" s="334"/>
      <c r="AH26" s="334"/>
      <c r="AI26" s="334"/>
      <c r="AJ26" s="334"/>
      <c r="AK26" s="334"/>
      <c r="AL26" s="334"/>
      <c r="AM26" s="335"/>
      <c r="AN26" s="185"/>
      <c r="AO26" s="188"/>
      <c r="AP26" s="413"/>
      <c r="AS26" s="329" t="s">
        <v>14</v>
      </c>
      <c r="AT26" s="330"/>
      <c r="AU26" s="23">
        <f t="shared" si="7"/>
        <v>0</v>
      </c>
      <c r="AV26" s="22" t="str">
        <f t="shared" si="8"/>
        <v>入力なし</v>
      </c>
      <c r="AW26" s="22" t="str">
        <f t="shared" si="2"/>
        <v/>
      </c>
      <c r="AX26" s="22" t="str">
        <f t="shared" si="3"/>
        <v/>
      </c>
      <c r="AY26" s="22" t="str">
        <f t="shared" si="4"/>
        <v/>
      </c>
      <c r="AZ26" s="22" t="str">
        <f t="shared" si="5"/>
        <v/>
      </c>
      <c r="BA26" s="22" t="str">
        <f t="shared" si="1"/>
        <v/>
      </c>
      <c r="BB26" s="187" t="str">
        <f t="shared" si="9"/>
        <v/>
      </c>
      <c r="BC26" s="321"/>
      <c r="BD26" s="321"/>
      <c r="BE26" s="321"/>
      <c r="BF26" s="321"/>
      <c r="BG26" s="321"/>
      <c r="BH26" s="321"/>
      <c r="BI26" s="321"/>
      <c r="BJ26" s="22" t="str">
        <f t="shared" si="10"/>
        <v/>
      </c>
      <c r="BK26" s="187" t="str">
        <f t="shared" si="11"/>
        <v/>
      </c>
      <c r="BL26" s="187" t="str">
        <f t="shared" si="12"/>
        <v/>
      </c>
      <c r="BM26" s="22" t="str">
        <f t="shared" si="13"/>
        <v/>
      </c>
      <c r="BN26" s="187" t="str">
        <f t="shared" si="6"/>
        <v/>
      </c>
      <c r="BO26" s="1"/>
      <c r="BP26" s="1"/>
      <c r="BQ26" s="1"/>
      <c r="BU26" s="1" t="s">
        <v>563</v>
      </c>
      <c r="BW26" s="199" t="s">
        <v>389</v>
      </c>
      <c r="BX26" s="208" t="s">
        <v>403</v>
      </c>
      <c r="BY26" s="209"/>
      <c r="BZ26" s="214" t="s">
        <v>403</v>
      </c>
      <c r="CA26" s="214" t="s">
        <v>403</v>
      </c>
      <c r="CB26" s="214" t="s">
        <v>403</v>
      </c>
      <c r="CC26" s="287" t="s">
        <v>391</v>
      </c>
      <c r="CD26" s="287" t="s">
        <v>391</v>
      </c>
      <c r="CE26" s="287" t="s">
        <v>391</v>
      </c>
      <c r="CF26" s="214" t="s">
        <v>403</v>
      </c>
      <c r="CG26" s="214" t="s">
        <v>403</v>
      </c>
      <c r="CH26" s="214" t="s">
        <v>403</v>
      </c>
      <c r="CI26" s="190"/>
      <c r="CJ26" s="191" t="s">
        <v>388</v>
      </c>
    </row>
    <row r="27" spans="1:89" ht="34.5" customHeight="1">
      <c r="A27" s="20" t="str">
        <f t="shared" si="0"/>
        <v/>
      </c>
      <c r="C27" s="331" t="s">
        <v>15</v>
      </c>
      <c r="D27" s="332"/>
      <c r="E27" s="336"/>
      <c r="F27" s="336"/>
      <c r="G27" s="336"/>
      <c r="H27" s="336"/>
      <c r="I27" s="336"/>
      <c r="J27" s="336"/>
      <c r="K27" s="410"/>
      <c r="L27" s="410"/>
      <c r="M27" s="410"/>
      <c r="N27" s="333"/>
      <c r="O27" s="333"/>
      <c r="P27" s="333"/>
      <c r="Q27" s="333"/>
      <c r="R27" s="333"/>
      <c r="S27" s="333"/>
      <c r="T27" s="333"/>
      <c r="U27" s="333"/>
      <c r="V27" s="333"/>
      <c r="W27" s="333"/>
      <c r="X27" s="333"/>
      <c r="Y27" s="333"/>
      <c r="Z27" s="333"/>
      <c r="AA27" s="333"/>
      <c r="AB27" s="333"/>
      <c r="AC27" s="333"/>
      <c r="AD27" s="412"/>
      <c r="AE27" s="412"/>
      <c r="AF27" s="334"/>
      <c r="AG27" s="334"/>
      <c r="AH27" s="334"/>
      <c r="AI27" s="334"/>
      <c r="AJ27" s="334"/>
      <c r="AK27" s="334"/>
      <c r="AL27" s="334"/>
      <c r="AM27" s="335"/>
      <c r="AN27" s="185"/>
      <c r="AO27" s="188"/>
      <c r="AP27" s="413"/>
      <c r="AS27" s="329" t="s">
        <v>15</v>
      </c>
      <c r="AT27" s="330"/>
      <c r="AU27" s="23">
        <f t="shared" si="7"/>
        <v>0</v>
      </c>
      <c r="AV27" s="22" t="str">
        <f t="shared" si="8"/>
        <v>入力なし</v>
      </c>
      <c r="AW27" s="22" t="str">
        <f t="shared" si="2"/>
        <v/>
      </c>
      <c r="AX27" s="22" t="str">
        <f t="shared" si="3"/>
        <v/>
      </c>
      <c r="AY27" s="22" t="str">
        <f t="shared" si="4"/>
        <v/>
      </c>
      <c r="AZ27" s="22" t="str">
        <f t="shared" si="5"/>
        <v/>
      </c>
      <c r="BA27" s="22" t="str">
        <f t="shared" si="1"/>
        <v/>
      </c>
      <c r="BB27" s="187" t="str">
        <f t="shared" si="9"/>
        <v/>
      </c>
      <c r="BC27" s="321"/>
      <c r="BD27" s="321"/>
      <c r="BE27" s="321"/>
      <c r="BF27" s="321"/>
      <c r="BG27" s="321"/>
      <c r="BH27" s="321"/>
      <c r="BI27" s="321"/>
      <c r="BJ27" s="22" t="str">
        <f t="shared" si="10"/>
        <v/>
      </c>
      <c r="BK27" s="187" t="str">
        <f t="shared" si="11"/>
        <v/>
      </c>
      <c r="BL27" s="187" t="str">
        <f t="shared" si="12"/>
        <v/>
      </c>
      <c r="BM27" s="22" t="str">
        <f t="shared" si="13"/>
        <v/>
      </c>
      <c r="BN27" s="187" t="str">
        <f t="shared" si="6"/>
        <v/>
      </c>
      <c r="BO27" s="1"/>
      <c r="BP27" s="1"/>
      <c r="BQ27" s="1"/>
      <c r="BU27" s="1" t="s">
        <v>564</v>
      </c>
      <c r="BW27" s="200"/>
      <c r="BX27" s="208" t="s">
        <v>404</v>
      </c>
      <c r="BY27" s="209"/>
      <c r="BZ27" s="201">
        <v>43922</v>
      </c>
      <c r="CA27" s="17"/>
      <c r="CB27" s="214" t="s">
        <v>403</v>
      </c>
      <c r="CC27" s="287" t="s">
        <v>391</v>
      </c>
      <c r="CD27" s="287" t="s">
        <v>391</v>
      </c>
      <c r="CE27" s="287" t="s">
        <v>391</v>
      </c>
      <c r="CF27" s="214" t="s">
        <v>403</v>
      </c>
      <c r="CG27" s="214" t="s">
        <v>403</v>
      </c>
      <c r="CH27" s="214" t="s">
        <v>403</v>
      </c>
      <c r="CI27" s="190"/>
      <c r="CJ27" s="191" t="s">
        <v>388</v>
      </c>
    </row>
    <row r="28" spans="1:89" ht="34.5" customHeight="1">
      <c r="A28" s="20" t="str">
        <f t="shared" si="0"/>
        <v/>
      </c>
      <c r="C28" s="331" t="s">
        <v>16</v>
      </c>
      <c r="D28" s="332"/>
      <c r="E28" s="336"/>
      <c r="F28" s="336"/>
      <c r="G28" s="336"/>
      <c r="H28" s="336"/>
      <c r="I28" s="336"/>
      <c r="J28" s="336"/>
      <c r="K28" s="410"/>
      <c r="L28" s="410"/>
      <c r="M28" s="410"/>
      <c r="N28" s="333"/>
      <c r="O28" s="333"/>
      <c r="P28" s="333"/>
      <c r="Q28" s="333"/>
      <c r="R28" s="333"/>
      <c r="S28" s="333"/>
      <c r="T28" s="333"/>
      <c r="U28" s="333"/>
      <c r="V28" s="333"/>
      <c r="W28" s="333"/>
      <c r="X28" s="333"/>
      <c r="Y28" s="333"/>
      <c r="Z28" s="333"/>
      <c r="AA28" s="333"/>
      <c r="AB28" s="333"/>
      <c r="AC28" s="333"/>
      <c r="AD28" s="412"/>
      <c r="AE28" s="412"/>
      <c r="AF28" s="334"/>
      <c r="AG28" s="334"/>
      <c r="AH28" s="334"/>
      <c r="AI28" s="334"/>
      <c r="AJ28" s="334"/>
      <c r="AK28" s="334"/>
      <c r="AL28" s="334"/>
      <c r="AM28" s="335"/>
      <c r="AN28" s="185"/>
      <c r="AO28" s="188"/>
      <c r="AP28" s="413"/>
      <c r="AS28" s="329" t="s">
        <v>16</v>
      </c>
      <c r="AT28" s="330"/>
      <c r="AU28" s="23">
        <f t="shared" si="7"/>
        <v>0</v>
      </c>
      <c r="AV28" s="22" t="str">
        <f t="shared" si="8"/>
        <v>入力なし</v>
      </c>
      <c r="AW28" s="22" t="str">
        <f t="shared" si="2"/>
        <v/>
      </c>
      <c r="AX28" s="22" t="str">
        <f t="shared" si="3"/>
        <v/>
      </c>
      <c r="AY28" s="22" t="str">
        <f t="shared" si="4"/>
        <v/>
      </c>
      <c r="AZ28" s="22" t="str">
        <f t="shared" si="5"/>
        <v/>
      </c>
      <c r="BA28" s="22" t="str">
        <f t="shared" si="1"/>
        <v/>
      </c>
      <c r="BB28" s="187" t="str">
        <f t="shared" si="9"/>
        <v/>
      </c>
      <c r="BC28" s="321"/>
      <c r="BD28" s="321"/>
      <c r="BE28" s="321"/>
      <c r="BF28" s="321"/>
      <c r="BG28" s="321"/>
      <c r="BH28" s="321"/>
      <c r="BI28" s="321"/>
      <c r="BJ28" s="22" t="str">
        <f t="shared" si="10"/>
        <v/>
      </c>
      <c r="BK28" s="187" t="str">
        <f t="shared" si="11"/>
        <v/>
      </c>
      <c r="BL28" s="187" t="str">
        <f t="shared" si="12"/>
        <v/>
      </c>
      <c r="BM28" s="22" t="str">
        <f t="shared" si="13"/>
        <v/>
      </c>
      <c r="BN28" s="187" t="str">
        <f t="shared" si="6"/>
        <v/>
      </c>
      <c r="BO28" s="1"/>
      <c r="BP28" s="1"/>
      <c r="BQ28" s="1"/>
      <c r="BU28" s="1" t="s">
        <v>565</v>
      </c>
      <c r="BW28" s="200"/>
      <c r="BX28" s="208" t="s">
        <v>405</v>
      </c>
      <c r="BY28" s="209"/>
      <c r="BZ28" s="17"/>
      <c r="CA28" s="201">
        <v>45016</v>
      </c>
      <c r="CB28" s="214" t="s">
        <v>403</v>
      </c>
      <c r="CC28" s="287" t="s">
        <v>391</v>
      </c>
      <c r="CD28" s="287" t="s">
        <v>391</v>
      </c>
      <c r="CE28" s="287" t="s">
        <v>391</v>
      </c>
      <c r="CF28" s="214" t="s">
        <v>403</v>
      </c>
      <c r="CG28" s="214" t="s">
        <v>403</v>
      </c>
      <c r="CH28" s="214" t="s">
        <v>403</v>
      </c>
      <c r="CI28" s="190"/>
      <c r="CJ28" s="191" t="s">
        <v>415</v>
      </c>
    </row>
    <row r="29" spans="1:89" ht="34.5" customHeight="1">
      <c r="A29" s="20" t="str">
        <f t="shared" si="0"/>
        <v/>
      </c>
      <c r="C29" s="331" t="s">
        <v>17</v>
      </c>
      <c r="D29" s="332"/>
      <c r="E29" s="336"/>
      <c r="F29" s="336"/>
      <c r="G29" s="336"/>
      <c r="H29" s="336"/>
      <c r="I29" s="336"/>
      <c r="J29" s="336"/>
      <c r="K29" s="410"/>
      <c r="L29" s="410"/>
      <c r="M29" s="410"/>
      <c r="N29" s="333"/>
      <c r="O29" s="333"/>
      <c r="P29" s="333"/>
      <c r="Q29" s="333"/>
      <c r="R29" s="333"/>
      <c r="S29" s="333"/>
      <c r="T29" s="333"/>
      <c r="U29" s="333"/>
      <c r="V29" s="333"/>
      <c r="W29" s="333"/>
      <c r="X29" s="333"/>
      <c r="Y29" s="333"/>
      <c r="Z29" s="333"/>
      <c r="AA29" s="333"/>
      <c r="AB29" s="333"/>
      <c r="AC29" s="333"/>
      <c r="AD29" s="412"/>
      <c r="AE29" s="412"/>
      <c r="AF29" s="334"/>
      <c r="AG29" s="334"/>
      <c r="AH29" s="334"/>
      <c r="AI29" s="334"/>
      <c r="AJ29" s="334"/>
      <c r="AK29" s="334"/>
      <c r="AL29" s="334"/>
      <c r="AM29" s="335"/>
      <c r="AN29" s="185"/>
      <c r="AO29" s="188"/>
      <c r="AP29" s="413"/>
      <c r="AS29" s="329" t="s">
        <v>17</v>
      </c>
      <c r="AT29" s="330"/>
      <c r="AU29" s="23">
        <f t="shared" si="7"/>
        <v>0</v>
      </c>
      <c r="AV29" s="22" t="str">
        <f t="shared" si="8"/>
        <v>入力なし</v>
      </c>
      <c r="AW29" s="22" t="str">
        <f t="shared" si="2"/>
        <v/>
      </c>
      <c r="AX29" s="22" t="str">
        <f t="shared" si="3"/>
        <v/>
      </c>
      <c r="AY29" s="22" t="str">
        <f t="shared" si="4"/>
        <v/>
      </c>
      <c r="AZ29" s="22" t="str">
        <f t="shared" si="5"/>
        <v/>
      </c>
      <c r="BA29" s="22" t="str">
        <f t="shared" si="1"/>
        <v/>
      </c>
      <c r="BB29" s="187" t="str">
        <f t="shared" si="9"/>
        <v/>
      </c>
      <c r="BC29" s="321"/>
      <c r="BD29" s="321"/>
      <c r="BE29" s="321"/>
      <c r="BF29" s="321"/>
      <c r="BG29" s="321"/>
      <c r="BH29" s="321"/>
      <c r="BI29" s="321"/>
      <c r="BJ29" s="22" t="str">
        <f t="shared" si="10"/>
        <v/>
      </c>
      <c r="BK29" s="187" t="str">
        <f t="shared" si="11"/>
        <v/>
      </c>
      <c r="BL29" s="187" t="str">
        <f t="shared" si="12"/>
        <v/>
      </c>
      <c r="BM29" s="22" t="str">
        <f t="shared" si="13"/>
        <v/>
      </c>
      <c r="BN29" s="187" t="str">
        <f t="shared" si="6"/>
        <v/>
      </c>
      <c r="BO29" s="1"/>
      <c r="BP29" s="1"/>
      <c r="BQ29" s="1"/>
      <c r="BU29" s="1" t="s">
        <v>566</v>
      </c>
      <c r="BW29" s="200"/>
      <c r="BX29" s="196" t="s">
        <v>406</v>
      </c>
      <c r="BY29" s="191" t="s">
        <v>412</v>
      </c>
      <c r="BZ29" s="201">
        <v>43922</v>
      </c>
      <c r="CA29" s="201">
        <v>45016</v>
      </c>
      <c r="CB29" s="214" t="s">
        <v>403</v>
      </c>
      <c r="CC29" s="287" t="s">
        <v>391</v>
      </c>
      <c r="CD29" s="287" t="s">
        <v>391</v>
      </c>
      <c r="CE29" s="287" t="s">
        <v>391</v>
      </c>
      <c r="CF29" s="214" t="s">
        <v>403</v>
      </c>
      <c r="CG29" s="214" t="s">
        <v>403</v>
      </c>
      <c r="CH29" s="214" t="s">
        <v>403</v>
      </c>
      <c r="CI29" s="190" t="s">
        <v>434</v>
      </c>
      <c r="CJ29" s="191" t="s">
        <v>388</v>
      </c>
    </row>
    <row r="30" spans="1:89" ht="34.5" customHeight="1">
      <c r="A30" s="20" t="str">
        <f t="shared" si="0"/>
        <v/>
      </c>
      <c r="C30" s="331" t="s">
        <v>18</v>
      </c>
      <c r="D30" s="332"/>
      <c r="E30" s="336"/>
      <c r="F30" s="336"/>
      <c r="G30" s="336"/>
      <c r="H30" s="336"/>
      <c r="I30" s="336"/>
      <c r="J30" s="336"/>
      <c r="K30" s="410"/>
      <c r="L30" s="410"/>
      <c r="M30" s="410"/>
      <c r="N30" s="333"/>
      <c r="O30" s="333"/>
      <c r="P30" s="333"/>
      <c r="Q30" s="333"/>
      <c r="R30" s="333"/>
      <c r="S30" s="333"/>
      <c r="T30" s="333"/>
      <c r="U30" s="333"/>
      <c r="V30" s="333"/>
      <c r="W30" s="333"/>
      <c r="X30" s="333"/>
      <c r="Y30" s="333"/>
      <c r="Z30" s="333"/>
      <c r="AA30" s="333"/>
      <c r="AB30" s="333"/>
      <c r="AC30" s="333"/>
      <c r="AD30" s="412"/>
      <c r="AE30" s="412"/>
      <c r="AF30" s="334"/>
      <c r="AG30" s="334"/>
      <c r="AH30" s="334"/>
      <c r="AI30" s="334"/>
      <c r="AJ30" s="334"/>
      <c r="AK30" s="334"/>
      <c r="AL30" s="334"/>
      <c r="AM30" s="335"/>
      <c r="AN30" s="185"/>
      <c r="AO30" s="188"/>
      <c r="AP30" s="413"/>
      <c r="AS30" s="329" t="s">
        <v>18</v>
      </c>
      <c r="AT30" s="330"/>
      <c r="AU30" s="23">
        <f t="shared" si="7"/>
        <v>0</v>
      </c>
      <c r="AV30" s="22" t="str">
        <f t="shared" si="8"/>
        <v>入力なし</v>
      </c>
      <c r="AW30" s="22" t="str">
        <f t="shared" si="2"/>
        <v/>
      </c>
      <c r="AX30" s="22" t="str">
        <f t="shared" si="3"/>
        <v/>
      </c>
      <c r="AY30" s="22" t="str">
        <f t="shared" si="4"/>
        <v/>
      </c>
      <c r="AZ30" s="22" t="str">
        <f t="shared" si="5"/>
        <v/>
      </c>
      <c r="BA30" s="22" t="str">
        <f t="shared" si="1"/>
        <v/>
      </c>
      <c r="BB30" s="187" t="str">
        <f t="shared" si="9"/>
        <v/>
      </c>
      <c r="BC30" s="321"/>
      <c r="BD30" s="321"/>
      <c r="BE30" s="321"/>
      <c r="BF30" s="321"/>
      <c r="BG30" s="321"/>
      <c r="BH30" s="321"/>
      <c r="BI30" s="321"/>
      <c r="BJ30" s="22" t="str">
        <f t="shared" si="10"/>
        <v/>
      </c>
      <c r="BK30" s="187" t="str">
        <f t="shared" si="11"/>
        <v/>
      </c>
      <c r="BL30" s="187" t="str">
        <f t="shared" si="12"/>
        <v/>
      </c>
      <c r="BM30" s="22" t="str">
        <f t="shared" si="13"/>
        <v/>
      </c>
      <c r="BN30" s="187" t="str">
        <f t="shared" si="6"/>
        <v/>
      </c>
      <c r="BO30" s="1"/>
      <c r="BP30" s="1"/>
      <c r="BQ30" s="1"/>
      <c r="BU30" s="1" t="s">
        <v>567</v>
      </c>
      <c r="BW30" s="200"/>
      <c r="BX30" s="197"/>
      <c r="BY30" s="191" t="s">
        <v>413</v>
      </c>
      <c r="BZ30" s="201">
        <v>43959</v>
      </c>
      <c r="CA30" s="201">
        <v>43959</v>
      </c>
      <c r="CB30" s="214" t="s">
        <v>403</v>
      </c>
      <c r="CC30" s="287" t="s">
        <v>391</v>
      </c>
      <c r="CD30" s="287" t="s">
        <v>391</v>
      </c>
      <c r="CE30" s="287" t="s">
        <v>391</v>
      </c>
      <c r="CF30" s="214" t="s">
        <v>403</v>
      </c>
      <c r="CG30" s="214" t="s">
        <v>403</v>
      </c>
      <c r="CH30" s="214" t="s">
        <v>403</v>
      </c>
      <c r="CI30" s="190" t="s">
        <v>433</v>
      </c>
      <c r="CJ30" s="191" t="s">
        <v>415</v>
      </c>
    </row>
    <row r="31" spans="1:89" ht="34.5" customHeight="1">
      <c r="A31" s="20" t="str">
        <f t="shared" si="0"/>
        <v/>
      </c>
      <c r="C31" s="331" t="s">
        <v>19</v>
      </c>
      <c r="D31" s="332"/>
      <c r="E31" s="336"/>
      <c r="F31" s="336"/>
      <c r="G31" s="336"/>
      <c r="H31" s="336"/>
      <c r="I31" s="336"/>
      <c r="J31" s="336"/>
      <c r="K31" s="410"/>
      <c r="L31" s="410"/>
      <c r="M31" s="410"/>
      <c r="N31" s="333"/>
      <c r="O31" s="333"/>
      <c r="P31" s="333"/>
      <c r="Q31" s="333"/>
      <c r="R31" s="333"/>
      <c r="S31" s="333"/>
      <c r="T31" s="333"/>
      <c r="U31" s="333"/>
      <c r="V31" s="333"/>
      <c r="W31" s="333"/>
      <c r="X31" s="333"/>
      <c r="Y31" s="333"/>
      <c r="Z31" s="333"/>
      <c r="AA31" s="333"/>
      <c r="AB31" s="333"/>
      <c r="AC31" s="333"/>
      <c r="AD31" s="412"/>
      <c r="AE31" s="412"/>
      <c r="AF31" s="334"/>
      <c r="AG31" s="334"/>
      <c r="AH31" s="334"/>
      <c r="AI31" s="334"/>
      <c r="AJ31" s="334"/>
      <c r="AK31" s="334"/>
      <c r="AL31" s="334"/>
      <c r="AM31" s="335"/>
      <c r="AN31" s="185"/>
      <c r="AO31" s="188"/>
      <c r="AP31" s="413"/>
      <c r="AS31" s="329" t="s">
        <v>19</v>
      </c>
      <c r="AT31" s="330"/>
      <c r="AU31" s="23">
        <f t="shared" si="7"/>
        <v>0</v>
      </c>
      <c r="AV31" s="22" t="str">
        <f t="shared" si="8"/>
        <v>入力なし</v>
      </c>
      <c r="AW31" s="22" t="str">
        <f t="shared" si="2"/>
        <v/>
      </c>
      <c r="AX31" s="22" t="str">
        <f t="shared" si="3"/>
        <v/>
      </c>
      <c r="AY31" s="22" t="str">
        <f t="shared" si="4"/>
        <v/>
      </c>
      <c r="AZ31" s="22" t="str">
        <f t="shared" si="5"/>
        <v/>
      </c>
      <c r="BA31" s="22" t="str">
        <f t="shared" si="1"/>
        <v/>
      </c>
      <c r="BB31" s="187" t="str">
        <f t="shared" si="9"/>
        <v/>
      </c>
      <c r="BC31" s="321"/>
      <c r="BD31" s="321"/>
      <c r="BE31" s="321"/>
      <c r="BF31" s="321"/>
      <c r="BG31" s="321"/>
      <c r="BH31" s="321"/>
      <c r="BI31" s="321"/>
      <c r="BJ31" s="22" t="str">
        <f t="shared" si="10"/>
        <v/>
      </c>
      <c r="BK31" s="187" t="str">
        <f t="shared" si="11"/>
        <v/>
      </c>
      <c r="BL31" s="187" t="str">
        <f t="shared" si="12"/>
        <v/>
      </c>
      <c r="BM31" s="22" t="str">
        <f t="shared" si="13"/>
        <v/>
      </c>
      <c r="BN31" s="187" t="str">
        <f t="shared" si="6"/>
        <v/>
      </c>
      <c r="BO31" s="1"/>
      <c r="BP31" s="1"/>
      <c r="BQ31" s="1"/>
      <c r="BU31" s="1" t="s">
        <v>568</v>
      </c>
      <c r="BW31" s="200"/>
      <c r="BX31" s="197"/>
      <c r="BY31" s="191" t="s">
        <v>414</v>
      </c>
      <c r="BZ31" s="201">
        <v>43969</v>
      </c>
      <c r="CA31" s="201">
        <v>43959</v>
      </c>
      <c r="CB31" s="214" t="s">
        <v>403</v>
      </c>
      <c r="CC31" s="287" t="s">
        <v>391</v>
      </c>
      <c r="CD31" s="287" t="s">
        <v>391</v>
      </c>
      <c r="CE31" s="287" t="s">
        <v>391</v>
      </c>
      <c r="CF31" s="214" t="s">
        <v>403</v>
      </c>
      <c r="CG31" s="214" t="s">
        <v>403</v>
      </c>
      <c r="CH31" s="214" t="s">
        <v>403</v>
      </c>
      <c r="CI31" s="190" t="s">
        <v>433</v>
      </c>
      <c r="CJ31" s="191" t="s">
        <v>415</v>
      </c>
    </row>
    <row r="32" spans="1:89" ht="34.5" customHeight="1">
      <c r="A32" s="20" t="str">
        <f t="shared" si="0"/>
        <v/>
      </c>
      <c r="C32" s="331" t="s">
        <v>20</v>
      </c>
      <c r="D32" s="332"/>
      <c r="E32" s="336"/>
      <c r="F32" s="336"/>
      <c r="G32" s="336"/>
      <c r="H32" s="336"/>
      <c r="I32" s="336"/>
      <c r="J32" s="336"/>
      <c r="K32" s="410"/>
      <c r="L32" s="410"/>
      <c r="M32" s="410"/>
      <c r="N32" s="333"/>
      <c r="O32" s="333"/>
      <c r="P32" s="333"/>
      <c r="Q32" s="333"/>
      <c r="R32" s="333"/>
      <c r="S32" s="333"/>
      <c r="T32" s="333"/>
      <c r="U32" s="333"/>
      <c r="V32" s="333"/>
      <c r="W32" s="333"/>
      <c r="X32" s="333"/>
      <c r="Y32" s="333"/>
      <c r="Z32" s="333"/>
      <c r="AA32" s="333"/>
      <c r="AB32" s="333"/>
      <c r="AC32" s="333"/>
      <c r="AD32" s="412"/>
      <c r="AE32" s="412"/>
      <c r="AF32" s="334"/>
      <c r="AG32" s="334"/>
      <c r="AH32" s="334"/>
      <c r="AI32" s="334"/>
      <c r="AJ32" s="334"/>
      <c r="AK32" s="334"/>
      <c r="AL32" s="334"/>
      <c r="AM32" s="335"/>
      <c r="AN32" s="185"/>
      <c r="AO32" s="188"/>
      <c r="AP32" s="413"/>
      <c r="AS32" s="329" t="s">
        <v>20</v>
      </c>
      <c r="AT32" s="330"/>
      <c r="AU32" s="23">
        <f t="shared" si="7"/>
        <v>0</v>
      </c>
      <c r="AV32" s="22" t="str">
        <f t="shared" si="8"/>
        <v>入力なし</v>
      </c>
      <c r="AW32" s="22" t="str">
        <f t="shared" si="2"/>
        <v/>
      </c>
      <c r="AX32" s="22" t="str">
        <f t="shared" si="3"/>
        <v/>
      </c>
      <c r="AY32" s="22" t="str">
        <f t="shared" si="4"/>
        <v/>
      </c>
      <c r="AZ32" s="22" t="str">
        <f t="shared" si="5"/>
        <v/>
      </c>
      <c r="BA32" s="22" t="str">
        <f t="shared" si="1"/>
        <v/>
      </c>
      <c r="BB32" s="187" t="str">
        <f t="shared" si="9"/>
        <v/>
      </c>
      <c r="BC32" s="321"/>
      <c r="BD32" s="321"/>
      <c r="BE32" s="321"/>
      <c r="BF32" s="321"/>
      <c r="BG32" s="321"/>
      <c r="BH32" s="321"/>
      <c r="BI32" s="321"/>
      <c r="BJ32" s="22" t="str">
        <f t="shared" si="10"/>
        <v/>
      </c>
      <c r="BK32" s="187" t="str">
        <f t="shared" si="11"/>
        <v/>
      </c>
      <c r="BL32" s="187" t="str">
        <f t="shared" si="12"/>
        <v/>
      </c>
      <c r="BM32" s="22" t="str">
        <f t="shared" si="13"/>
        <v/>
      </c>
      <c r="BN32" s="187" t="str">
        <f t="shared" si="6"/>
        <v/>
      </c>
      <c r="BO32" s="1"/>
      <c r="BP32" s="1"/>
      <c r="BQ32" s="1"/>
      <c r="BU32" s="1" t="s">
        <v>569</v>
      </c>
      <c r="BW32" s="200"/>
      <c r="BX32" s="207" t="s">
        <v>402</v>
      </c>
      <c r="BY32" s="193" t="s">
        <v>416</v>
      </c>
      <c r="BZ32" s="201">
        <v>43789</v>
      </c>
      <c r="CA32" s="17"/>
      <c r="CB32" s="214" t="s">
        <v>403</v>
      </c>
      <c r="CC32" s="287" t="s">
        <v>391</v>
      </c>
      <c r="CD32" s="287" t="s">
        <v>391</v>
      </c>
      <c r="CE32" s="287" t="s">
        <v>391</v>
      </c>
      <c r="CF32" s="214" t="s">
        <v>403</v>
      </c>
      <c r="CG32" s="214" t="s">
        <v>403</v>
      </c>
      <c r="CH32" s="214" t="s">
        <v>403</v>
      </c>
      <c r="CI32" s="190" t="s">
        <v>433</v>
      </c>
      <c r="CJ32" s="191" t="s">
        <v>415</v>
      </c>
      <c r="CK32" s="1" t="s">
        <v>452</v>
      </c>
    </row>
    <row r="33" spans="1:88" ht="34.5" customHeight="1">
      <c r="A33" s="20" t="str">
        <f t="shared" si="0"/>
        <v/>
      </c>
      <c r="C33" s="331" t="s">
        <v>21</v>
      </c>
      <c r="D33" s="332"/>
      <c r="E33" s="336"/>
      <c r="F33" s="336"/>
      <c r="G33" s="336"/>
      <c r="H33" s="336"/>
      <c r="I33" s="336"/>
      <c r="J33" s="336"/>
      <c r="K33" s="410"/>
      <c r="L33" s="410"/>
      <c r="M33" s="410"/>
      <c r="N33" s="333"/>
      <c r="O33" s="333"/>
      <c r="P33" s="333"/>
      <c r="Q33" s="333"/>
      <c r="R33" s="333"/>
      <c r="S33" s="333"/>
      <c r="T33" s="333"/>
      <c r="U33" s="333"/>
      <c r="V33" s="333"/>
      <c r="W33" s="333"/>
      <c r="X33" s="333"/>
      <c r="Y33" s="333"/>
      <c r="Z33" s="333"/>
      <c r="AA33" s="333"/>
      <c r="AB33" s="333"/>
      <c r="AC33" s="333"/>
      <c r="AD33" s="412"/>
      <c r="AE33" s="412"/>
      <c r="AF33" s="334"/>
      <c r="AG33" s="334"/>
      <c r="AH33" s="334"/>
      <c r="AI33" s="334"/>
      <c r="AJ33" s="334"/>
      <c r="AK33" s="334"/>
      <c r="AL33" s="334"/>
      <c r="AM33" s="335"/>
      <c r="AN33" s="185"/>
      <c r="AO33" s="188"/>
      <c r="AP33" s="413"/>
      <c r="AS33" s="329" t="s">
        <v>21</v>
      </c>
      <c r="AT33" s="330"/>
      <c r="AU33" s="23">
        <f t="shared" si="7"/>
        <v>0</v>
      </c>
      <c r="AV33" s="22" t="str">
        <f t="shared" si="8"/>
        <v>入力なし</v>
      </c>
      <c r="AW33" s="22" t="str">
        <f t="shared" si="2"/>
        <v/>
      </c>
      <c r="AX33" s="22" t="str">
        <f t="shared" si="3"/>
        <v/>
      </c>
      <c r="AY33" s="22" t="str">
        <f t="shared" si="4"/>
        <v/>
      </c>
      <c r="AZ33" s="22" t="str">
        <f t="shared" si="5"/>
        <v/>
      </c>
      <c r="BA33" s="22" t="str">
        <f t="shared" si="1"/>
        <v/>
      </c>
      <c r="BB33" s="187" t="str">
        <f t="shared" si="9"/>
        <v/>
      </c>
      <c r="BC33" s="321"/>
      <c r="BD33" s="321"/>
      <c r="BE33" s="321"/>
      <c r="BF33" s="321"/>
      <c r="BG33" s="321"/>
      <c r="BH33" s="321"/>
      <c r="BI33" s="321"/>
      <c r="BJ33" s="22" t="str">
        <f t="shared" si="10"/>
        <v/>
      </c>
      <c r="BK33" s="187" t="str">
        <f t="shared" si="11"/>
        <v/>
      </c>
      <c r="BL33" s="187" t="str">
        <f t="shared" si="12"/>
        <v/>
      </c>
      <c r="BM33" s="22" t="str">
        <f t="shared" si="13"/>
        <v/>
      </c>
      <c r="BN33" s="187" t="str">
        <f t="shared" si="6"/>
        <v/>
      </c>
      <c r="BO33" s="1"/>
      <c r="BP33" s="1"/>
      <c r="BQ33" s="1"/>
      <c r="BU33" s="1" t="s">
        <v>570</v>
      </c>
      <c r="BW33" s="200"/>
      <c r="BX33" s="197"/>
      <c r="BY33" s="193" t="s">
        <v>417</v>
      </c>
      <c r="BZ33" s="201">
        <v>43789</v>
      </c>
      <c r="CA33" s="201">
        <v>43921</v>
      </c>
      <c r="CB33" s="214" t="s">
        <v>403</v>
      </c>
      <c r="CC33" s="287" t="s">
        <v>391</v>
      </c>
      <c r="CD33" s="287" t="s">
        <v>391</v>
      </c>
      <c r="CE33" s="287" t="s">
        <v>391</v>
      </c>
      <c r="CF33" s="214" t="s">
        <v>403</v>
      </c>
      <c r="CG33" s="214" t="s">
        <v>403</v>
      </c>
      <c r="CH33" s="214" t="s">
        <v>403</v>
      </c>
      <c r="CI33" s="190" t="s">
        <v>451</v>
      </c>
      <c r="CJ33" s="191"/>
    </row>
    <row r="34" spans="1:88" ht="34.5" customHeight="1">
      <c r="A34" s="20" t="str">
        <f t="shared" si="0"/>
        <v/>
      </c>
      <c r="C34" s="331" t="s">
        <v>22</v>
      </c>
      <c r="D34" s="332"/>
      <c r="E34" s="336"/>
      <c r="F34" s="336"/>
      <c r="G34" s="336"/>
      <c r="H34" s="336"/>
      <c r="I34" s="336"/>
      <c r="J34" s="336"/>
      <c r="K34" s="410"/>
      <c r="L34" s="410"/>
      <c r="M34" s="410"/>
      <c r="N34" s="333"/>
      <c r="O34" s="333"/>
      <c r="P34" s="333"/>
      <c r="Q34" s="333"/>
      <c r="R34" s="333"/>
      <c r="S34" s="333"/>
      <c r="T34" s="333"/>
      <c r="U34" s="333"/>
      <c r="V34" s="333"/>
      <c r="W34" s="333"/>
      <c r="X34" s="333"/>
      <c r="Y34" s="333"/>
      <c r="Z34" s="333"/>
      <c r="AA34" s="333"/>
      <c r="AB34" s="333"/>
      <c r="AC34" s="333"/>
      <c r="AD34" s="412"/>
      <c r="AE34" s="412"/>
      <c r="AF34" s="334"/>
      <c r="AG34" s="334"/>
      <c r="AH34" s="334"/>
      <c r="AI34" s="334"/>
      <c r="AJ34" s="334"/>
      <c r="AK34" s="334"/>
      <c r="AL34" s="334"/>
      <c r="AM34" s="335"/>
      <c r="AN34" s="185"/>
      <c r="AO34" s="188"/>
      <c r="AP34" s="413"/>
      <c r="AS34" s="329" t="s">
        <v>22</v>
      </c>
      <c r="AT34" s="330"/>
      <c r="AU34" s="23">
        <f t="shared" si="7"/>
        <v>0</v>
      </c>
      <c r="AV34" s="22" t="str">
        <f t="shared" si="8"/>
        <v>入力なし</v>
      </c>
      <c r="AW34" s="22" t="str">
        <f t="shared" si="2"/>
        <v/>
      </c>
      <c r="AX34" s="22" t="str">
        <f t="shared" si="3"/>
        <v/>
      </c>
      <c r="AY34" s="22" t="str">
        <f t="shared" si="4"/>
        <v/>
      </c>
      <c r="AZ34" s="22" t="str">
        <f t="shared" si="5"/>
        <v/>
      </c>
      <c r="BA34" s="22" t="str">
        <f t="shared" si="1"/>
        <v/>
      </c>
      <c r="BB34" s="187" t="str">
        <f t="shared" si="9"/>
        <v/>
      </c>
      <c r="BC34" s="321"/>
      <c r="BD34" s="321"/>
      <c r="BE34" s="321"/>
      <c r="BF34" s="321"/>
      <c r="BG34" s="321"/>
      <c r="BH34" s="321"/>
      <c r="BI34" s="321"/>
      <c r="BJ34" s="22" t="str">
        <f t="shared" si="10"/>
        <v/>
      </c>
      <c r="BK34" s="187" t="str">
        <f t="shared" si="11"/>
        <v/>
      </c>
      <c r="BL34" s="187" t="str">
        <f t="shared" si="12"/>
        <v/>
      </c>
      <c r="BM34" s="22" t="str">
        <f t="shared" si="13"/>
        <v/>
      </c>
      <c r="BN34" s="187" t="str">
        <f t="shared" si="6"/>
        <v/>
      </c>
      <c r="BO34" s="1"/>
      <c r="BP34" s="1"/>
      <c r="BQ34" s="1"/>
      <c r="BU34" s="1" t="s">
        <v>571</v>
      </c>
      <c r="BW34" s="200"/>
      <c r="BX34" s="206"/>
      <c r="BY34" s="193" t="s">
        <v>418</v>
      </c>
      <c r="BZ34" s="201">
        <v>45017</v>
      </c>
      <c r="CA34" s="17"/>
      <c r="CB34" s="214" t="s">
        <v>403</v>
      </c>
      <c r="CC34" s="287" t="s">
        <v>391</v>
      </c>
      <c r="CD34" s="287" t="s">
        <v>391</v>
      </c>
      <c r="CE34" s="287" t="s">
        <v>391</v>
      </c>
      <c r="CF34" s="214" t="s">
        <v>403</v>
      </c>
      <c r="CG34" s="214" t="s">
        <v>403</v>
      </c>
      <c r="CH34" s="214" t="s">
        <v>403</v>
      </c>
      <c r="CI34" s="190" t="s">
        <v>433</v>
      </c>
      <c r="CJ34" s="191" t="s">
        <v>415</v>
      </c>
    </row>
    <row r="35" spans="1:88" ht="34.5" customHeight="1">
      <c r="A35" s="20" t="str">
        <f t="shared" si="0"/>
        <v/>
      </c>
      <c r="C35" s="331" t="s">
        <v>23</v>
      </c>
      <c r="D35" s="332"/>
      <c r="E35" s="336"/>
      <c r="F35" s="336"/>
      <c r="G35" s="336"/>
      <c r="H35" s="336"/>
      <c r="I35" s="336"/>
      <c r="J35" s="336"/>
      <c r="K35" s="410"/>
      <c r="L35" s="410"/>
      <c r="M35" s="410"/>
      <c r="N35" s="333"/>
      <c r="O35" s="333"/>
      <c r="P35" s="333"/>
      <c r="Q35" s="333"/>
      <c r="R35" s="333"/>
      <c r="S35" s="333"/>
      <c r="T35" s="333"/>
      <c r="U35" s="333"/>
      <c r="V35" s="333"/>
      <c r="W35" s="333"/>
      <c r="X35" s="333"/>
      <c r="Y35" s="333"/>
      <c r="Z35" s="333"/>
      <c r="AA35" s="333"/>
      <c r="AB35" s="333"/>
      <c r="AC35" s="333"/>
      <c r="AD35" s="412"/>
      <c r="AE35" s="412"/>
      <c r="AF35" s="334"/>
      <c r="AG35" s="334"/>
      <c r="AH35" s="334"/>
      <c r="AI35" s="334"/>
      <c r="AJ35" s="334"/>
      <c r="AK35" s="334"/>
      <c r="AL35" s="334"/>
      <c r="AM35" s="335"/>
      <c r="AN35" s="185"/>
      <c r="AO35" s="188"/>
      <c r="AP35" s="413"/>
      <c r="AS35" s="329" t="s">
        <v>23</v>
      </c>
      <c r="AT35" s="330"/>
      <c r="AU35" s="23">
        <f t="shared" si="7"/>
        <v>0</v>
      </c>
      <c r="AV35" s="22" t="str">
        <f t="shared" si="8"/>
        <v>入力なし</v>
      </c>
      <c r="AW35" s="22" t="str">
        <f t="shared" si="2"/>
        <v/>
      </c>
      <c r="AX35" s="22" t="str">
        <f t="shared" si="3"/>
        <v/>
      </c>
      <c r="AY35" s="22" t="str">
        <f t="shared" si="4"/>
        <v/>
      </c>
      <c r="AZ35" s="22" t="str">
        <f t="shared" si="5"/>
        <v/>
      </c>
      <c r="BA35" s="22" t="str">
        <f t="shared" si="1"/>
        <v/>
      </c>
      <c r="BB35" s="187" t="str">
        <f t="shared" si="9"/>
        <v/>
      </c>
      <c r="BC35" s="321"/>
      <c r="BD35" s="321"/>
      <c r="BE35" s="321"/>
      <c r="BF35" s="321"/>
      <c r="BG35" s="321"/>
      <c r="BH35" s="321"/>
      <c r="BI35" s="321"/>
      <c r="BJ35" s="22" t="str">
        <f t="shared" si="10"/>
        <v/>
      </c>
      <c r="BK35" s="187" t="str">
        <f t="shared" si="11"/>
        <v/>
      </c>
      <c r="BL35" s="187" t="str">
        <f t="shared" si="12"/>
        <v/>
      </c>
      <c r="BM35" s="22" t="str">
        <f t="shared" si="13"/>
        <v/>
      </c>
      <c r="BN35" s="187" t="str">
        <f t="shared" si="6"/>
        <v/>
      </c>
      <c r="BO35" s="1"/>
      <c r="BP35" s="1"/>
      <c r="BQ35" s="1"/>
      <c r="BU35" s="1" t="s">
        <v>572</v>
      </c>
      <c r="BW35" s="197"/>
      <c r="BX35" s="213"/>
      <c r="BY35" s="193" t="s">
        <v>419</v>
      </c>
      <c r="BZ35" s="201">
        <v>43959</v>
      </c>
      <c r="CA35" s="201">
        <v>45047</v>
      </c>
      <c r="CB35" s="214" t="s">
        <v>403</v>
      </c>
      <c r="CC35" s="287" t="s">
        <v>391</v>
      </c>
      <c r="CD35" s="287" t="s">
        <v>391</v>
      </c>
      <c r="CE35" s="287" t="s">
        <v>391</v>
      </c>
      <c r="CF35" s="214" t="s">
        <v>403</v>
      </c>
      <c r="CG35" s="214" t="s">
        <v>403</v>
      </c>
      <c r="CH35" s="214" t="s">
        <v>403</v>
      </c>
      <c r="CI35" s="190" t="s">
        <v>433</v>
      </c>
      <c r="CJ35" s="191" t="s">
        <v>415</v>
      </c>
    </row>
    <row r="36" spans="1:88" ht="34.5" customHeight="1">
      <c r="A36" s="20" t="str">
        <f t="shared" si="0"/>
        <v/>
      </c>
      <c r="C36" s="331" t="s">
        <v>24</v>
      </c>
      <c r="D36" s="332"/>
      <c r="E36" s="336"/>
      <c r="F36" s="336"/>
      <c r="G36" s="336"/>
      <c r="H36" s="336"/>
      <c r="I36" s="336"/>
      <c r="J36" s="336"/>
      <c r="K36" s="410"/>
      <c r="L36" s="410"/>
      <c r="M36" s="410"/>
      <c r="N36" s="333"/>
      <c r="O36" s="333"/>
      <c r="P36" s="333"/>
      <c r="Q36" s="333"/>
      <c r="R36" s="333"/>
      <c r="S36" s="333"/>
      <c r="T36" s="333"/>
      <c r="U36" s="333"/>
      <c r="V36" s="333"/>
      <c r="W36" s="333"/>
      <c r="X36" s="333"/>
      <c r="Y36" s="333"/>
      <c r="Z36" s="333"/>
      <c r="AA36" s="333"/>
      <c r="AB36" s="333"/>
      <c r="AC36" s="333"/>
      <c r="AD36" s="412"/>
      <c r="AE36" s="412"/>
      <c r="AF36" s="334"/>
      <c r="AG36" s="334"/>
      <c r="AH36" s="334"/>
      <c r="AI36" s="334"/>
      <c r="AJ36" s="334"/>
      <c r="AK36" s="334"/>
      <c r="AL36" s="334"/>
      <c r="AM36" s="335"/>
      <c r="AN36" s="185"/>
      <c r="AO36" s="188"/>
      <c r="AP36" s="413"/>
      <c r="AS36" s="329" t="s">
        <v>24</v>
      </c>
      <c r="AT36" s="330"/>
      <c r="AU36" s="23">
        <f t="shared" si="7"/>
        <v>0</v>
      </c>
      <c r="AV36" s="22" t="str">
        <f t="shared" si="8"/>
        <v>入力なし</v>
      </c>
      <c r="AW36" s="22" t="str">
        <f t="shared" si="2"/>
        <v/>
      </c>
      <c r="AX36" s="22" t="str">
        <f t="shared" si="3"/>
        <v/>
      </c>
      <c r="AY36" s="22" t="str">
        <f t="shared" si="4"/>
        <v/>
      </c>
      <c r="AZ36" s="22" t="str">
        <f t="shared" si="5"/>
        <v/>
      </c>
      <c r="BA36" s="22" t="str">
        <f t="shared" si="1"/>
        <v/>
      </c>
      <c r="BB36" s="187" t="str">
        <f t="shared" si="9"/>
        <v/>
      </c>
      <c r="BC36" s="321"/>
      <c r="BD36" s="321"/>
      <c r="BE36" s="321"/>
      <c r="BF36" s="321"/>
      <c r="BG36" s="321"/>
      <c r="BH36" s="321"/>
      <c r="BI36" s="321"/>
      <c r="BJ36" s="22" t="str">
        <f t="shared" si="10"/>
        <v/>
      </c>
      <c r="BK36" s="187" t="str">
        <f t="shared" si="11"/>
        <v/>
      </c>
      <c r="BL36" s="187" t="str">
        <f t="shared" si="12"/>
        <v/>
      </c>
      <c r="BM36" s="22" t="str">
        <f t="shared" si="13"/>
        <v/>
      </c>
      <c r="BN36" s="187" t="str">
        <f t="shared" si="6"/>
        <v/>
      </c>
      <c r="BO36" s="1"/>
      <c r="BP36" s="1"/>
      <c r="BQ36" s="1"/>
      <c r="BU36" s="1" t="s">
        <v>573</v>
      </c>
      <c r="BW36" s="197"/>
      <c r="BX36" s="1" t="s">
        <v>435</v>
      </c>
      <c r="BY36" s="191" t="s">
        <v>436</v>
      </c>
      <c r="BZ36" s="214" t="s">
        <v>403</v>
      </c>
      <c r="CA36" s="214" t="s">
        <v>403</v>
      </c>
      <c r="CB36" s="214" t="s">
        <v>403</v>
      </c>
      <c r="CC36" s="287" t="s">
        <v>391</v>
      </c>
      <c r="CD36" s="287" t="s">
        <v>391</v>
      </c>
      <c r="CE36" s="287" t="s">
        <v>391</v>
      </c>
      <c r="CF36" s="214" t="s">
        <v>403</v>
      </c>
      <c r="CG36" s="214" t="s">
        <v>403</v>
      </c>
      <c r="CH36" s="190" t="s">
        <v>276</v>
      </c>
      <c r="CI36" s="190"/>
      <c r="CJ36" s="191" t="s">
        <v>388</v>
      </c>
    </row>
    <row r="37" spans="1:88" ht="34.5" customHeight="1">
      <c r="A37" s="20" t="str">
        <f t="shared" si="0"/>
        <v/>
      </c>
      <c r="C37" s="331" t="s">
        <v>25</v>
      </c>
      <c r="D37" s="332"/>
      <c r="E37" s="336"/>
      <c r="F37" s="336"/>
      <c r="G37" s="336"/>
      <c r="H37" s="336"/>
      <c r="I37" s="336"/>
      <c r="J37" s="336"/>
      <c r="K37" s="410"/>
      <c r="L37" s="410"/>
      <c r="M37" s="410"/>
      <c r="N37" s="333"/>
      <c r="O37" s="333"/>
      <c r="P37" s="333"/>
      <c r="Q37" s="333"/>
      <c r="R37" s="333"/>
      <c r="S37" s="333"/>
      <c r="T37" s="333"/>
      <c r="U37" s="333"/>
      <c r="V37" s="333"/>
      <c r="W37" s="333"/>
      <c r="X37" s="333"/>
      <c r="Y37" s="333"/>
      <c r="Z37" s="333"/>
      <c r="AA37" s="333"/>
      <c r="AB37" s="333"/>
      <c r="AC37" s="333"/>
      <c r="AD37" s="412"/>
      <c r="AE37" s="412"/>
      <c r="AF37" s="334"/>
      <c r="AG37" s="334"/>
      <c r="AH37" s="334"/>
      <c r="AI37" s="334"/>
      <c r="AJ37" s="334"/>
      <c r="AK37" s="334"/>
      <c r="AL37" s="334"/>
      <c r="AM37" s="335"/>
      <c r="AN37" s="185"/>
      <c r="AO37" s="188"/>
      <c r="AP37" s="413"/>
      <c r="AS37" s="329" t="s">
        <v>25</v>
      </c>
      <c r="AT37" s="330"/>
      <c r="AU37" s="23">
        <f t="shared" si="7"/>
        <v>0</v>
      </c>
      <c r="AV37" s="22" t="str">
        <f t="shared" si="8"/>
        <v>入力なし</v>
      </c>
      <c r="AW37" s="22" t="str">
        <f t="shared" si="2"/>
        <v/>
      </c>
      <c r="AX37" s="22" t="str">
        <f t="shared" si="3"/>
        <v/>
      </c>
      <c r="AY37" s="22" t="str">
        <f t="shared" si="4"/>
        <v/>
      </c>
      <c r="AZ37" s="22" t="str">
        <f t="shared" si="5"/>
        <v/>
      </c>
      <c r="BA37" s="22" t="str">
        <f t="shared" si="1"/>
        <v/>
      </c>
      <c r="BB37" s="187" t="str">
        <f t="shared" si="9"/>
        <v/>
      </c>
      <c r="BC37" s="321"/>
      <c r="BD37" s="321"/>
      <c r="BE37" s="321"/>
      <c r="BF37" s="321"/>
      <c r="BG37" s="321"/>
      <c r="BH37" s="321"/>
      <c r="BI37" s="321"/>
      <c r="BJ37" s="22" t="str">
        <f t="shared" si="10"/>
        <v/>
      </c>
      <c r="BK37" s="187" t="str">
        <f t="shared" si="11"/>
        <v/>
      </c>
      <c r="BL37" s="187" t="str">
        <f t="shared" si="12"/>
        <v/>
      </c>
      <c r="BM37" s="22" t="str">
        <f t="shared" si="13"/>
        <v/>
      </c>
      <c r="BN37" s="187" t="str">
        <f t="shared" si="6"/>
        <v/>
      </c>
      <c r="BO37" s="1"/>
      <c r="BP37" s="1"/>
      <c r="BQ37" s="1"/>
      <c r="BW37" s="197"/>
      <c r="BY37" s="191" t="s">
        <v>437</v>
      </c>
      <c r="BZ37" s="201">
        <v>43922</v>
      </c>
      <c r="CA37" s="214" t="s">
        <v>403</v>
      </c>
      <c r="CB37" s="214" t="s">
        <v>403</v>
      </c>
      <c r="CC37" s="287" t="s">
        <v>391</v>
      </c>
      <c r="CD37" s="287" t="s">
        <v>391</v>
      </c>
      <c r="CE37" s="287" t="s">
        <v>391</v>
      </c>
      <c r="CF37" s="214" t="s">
        <v>403</v>
      </c>
      <c r="CG37" s="214" t="s">
        <v>403</v>
      </c>
      <c r="CH37" s="190" t="s">
        <v>276</v>
      </c>
      <c r="CI37" s="190"/>
      <c r="CJ37" s="191" t="s">
        <v>415</v>
      </c>
    </row>
    <row r="38" spans="1:88" ht="34.5" customHeight="1">
      <c r="A38" s="20" t="str">
        <f t="shared" si="0"/>
        <v/>
      </c>
      <c r="C38" s="331" t="s">
        <v>26</v>
      </c>
      <c r="D38" s="332"/>
      <c r="E38" s="336"/>
      <c r="F38" s="336"/>
      <c r="G38" s="336"/>
      <c r="H38" s="336"/>
      <c r="I38" s="336"/>
      <c r="J38" s="336"/>
      <c r="K38" s="410"/>
      <c r="L38" s="410"/>
      <c r="M38" s="410"/>
      <c r="N38" s="333"/>
      <c r="O38" s="333"/>
      <c r="P38" s="333"/>
      <c r="Q38" s="333"/>
      <c r="R38" s="333"/>
      <c r="S38" s="333"/>
      <c r="T38" s="333"/>
      <c r="U38" s="333"/>
      <c r="V38" s="333"/>
      <c r="W38" s="333"/>
      <c r="X38" s="333"/>
      <c r="Y38" s="333"/>
      <c r="Z38" s="333"/>
      <c r="AA38" s="333"/>
      <c r="AB38" s="333"/>
      <c r="AC38" s="333"/>
      <c r="AD38" s="412"/>
      <c r="AE38" s="412"/>
      <c r="AF38" s="334"/>
      <c r="AG38" s="334"/>
      <c r="AH38" s="334"/>
      <c r="AI38" s="334"/>
      <c r="AJ38" s="334"/>
      <c r="AK38" s="334"/>
      <c r="AL38" s="334"/>
      <c r="AM38" s="335"/>
      <c r="AN38" s="185"/>
      <c r="AO38" s="188"/>
      <c r="AP38" s="413"/>
      <c r="AS38" s="329" t="s">
        <v>26</v>
      </c>
      <c r="AT38" s="330"/>
      <c r="AU38" s="23">
        <f t="shared" si="7"/>
        <v>0</v>
      </c>
      <c r="AV38" s="22" t="str">
        <f t="shared" si="8"/>
        <v>入力なし</v>
      </c>
      <c r="AW38" s="22" t="str">
        <f t="shared" si="2"/>
        <v/>
      </c>
      <c r="AX38" s="22" t="str">
        <f t="shared" si="3"/>
        <v/>
      </c>
      <c r="AY38" s="22" t="str">
        <f t="shared" si="4"/>
        <v/>
      </c>
      <c r="AZ38" s="22" t="str">
        <f t="shared" si="5"/>
        <v/>
      </c>
      <c r="BA38" s="22" t="str">
        <f t="shared" si="1"/>
        <v/>
      </c>
      <c r="BB38" s="187" t="str">
        <f t="shared" si="9"/>
        <v/>
      </c>
      <c r="BC38" s="321"/>
      <c r="BD38" s="321"/>
      <c r="BE38" s="321"/>
      <c r="BF38" s="321"/>
      <c r="BG38" s="321"/>
      <c r="BH38" s="321"/>
      <c r="BI38" s="321"/>
      <c r="BJ38" s="22" t="str">
        <f t="shared" si="10"/>
        <v/>
      </c>
      <c r="BK38" s="187" t="str">
        <f t="shared" si="11"/>
        <v/>
      </c>
      <c r="BL38" s="187" t="str">
        <f t="shared" si="12"/>
        <v/>
      </c>
      <c r="BM38" s="22" t="str">
        <f t="shared" si="13"/>
        <v/>
      </c>
      <c r="BN38" s="187" t="str">
        <f t="shared" si="6"/>
        <v/>
      </c>
      <c r="BO38" s="1"/>
      <c r="BP38" s="1"/>
      <c r="BQ38" s="1"/>
      <c r="BW38" s="197"/>
      <c r="BY38" s="191" t="s">
        <v>428</v>
      </c>
      <c r="BZ38" s="201">
        <v>43922</v>
      </c>
      <c r="CA38" s="201">
        <v>45016</v>
      </c>
      <c r="CB38" s="214" t="s">
        <v>403</v>
      </c>
      <c r="CC38" s="287" t="s">
        <v>391</v>
      </c>
      <c r="CD38" s="287" t="s">
        <v>391</v>
      </c>
      <c r="CE38" s="287" t="s">
        <v>391</v>
      </c>
      <c r="CF38" s="214" t="s">
        <v>403</v>
      </c>
      <c r="CG38" s="214" t="s">
        <v>403</v>
      </c>
      <c r="CH38" s="190" t="s">
        <v>276</v>
      </c>
      <c r="CI38" s="190"/>
      <c r="CJ38" s="191" t="s">
        <v>415</v>
      </c>
    </row>
    <row r="39" spans="1:88" ht="34.5" customHeight="1">
      <c r="A39" s="20" t="str">
        <f t="shared" si="0"/>
        <v/>
      </c>
      <c r="C39" s="331" t="s">
        <v>27</v>
      </c>
      <c r="D39" s="332"/>
      <c r="E39" s="336"/>
      <c r="F39" s="336"/>
      <c r="G39" s="336"/>
      <c r="H39" s="336"/>
      <c r="I39" s="336"/>
      <c r="J39" s="336"/>
      <c r="K39" s="410"/>
      <c r="L39" s="410"/>
      <c r="M39" s="410"/>
      <c r="N39" s="333"/>
      <c r="O39" s="333"/>
      <c r="P39" s="333"/>
      <c r="Q39" s="333"/>
      <c r="R39" s="333"/>
      <c r="S39" s="333"/>
      <c r="T39" s="333"/>
      <c r="U39" s="333"/>
      <c r="V39" s="333"/>
      <c r="W39" s="333"/>
      <c r="X39" s="333"/>
      <c r="Y39" s="333"/>
      <c r="Z39" s="333"/>
      <c r="AA39" s="333"/>
      <c r="AB39" s="333"/>
      <c r="AC39" s="333"/>
      <c r="AD39" s="412"/>
      <c r="AE39" s="412"/>
      <c r="AF39" s="334"/>
      <c r="AG39" s="334"/>
      <c r="AH39" s="334"/>
      <c r="AI39" s="334"/>
      <c r="AJ39" s="334"/>
      <c r="AK39" s="334"/>
      <c r="AL39" s="334"/>
      <c r="AM39" s="335"/>
      <c r="AN39" s="185"/>
      <c r="AO39" s="188"/>
      <c r="AP39" s="413"/>
      <c r="AS39" s="329" t="s">
        <v>27</v>
      </c>
      <c r="AT39" s="330"/>
      <c r="AU39" s="23">
        <f t="shared" si="7"/>
        <v>0</v>
      </c>
      <c r="AV39" s="22" t="str">
        <f t="shared" si="8"/>
        <v>入力なし</v>
      </c>
      <c r="AW39" s="22" t="str">
        <f t="shared" si="2"/>
        <v/>
      </c>
      <c r="AX39" s="22" t="str">
        <f t="shared" si="3"/>
        <v/>
      </c>
      <c r="AY39" s="22" t="str">
        <f t="shared" si="4"/>
        <v/>
      </c>
      <c r="AZ39" s="22" t="str">
        <f t="shared" si="5"/>
        <v/>
      </c>
      <c r="BA39" s="22" t="str">
        <f t="shared" si="1"/>
        <v/>
      </c>
      <c r="BB39" s="187" t="str">
        <f t="shared" si="9"/>
        <v/>
      </c>
      <c r="BC39" s="321"/>
      <c r="BD39" s="321"/>
      <c r="BE39" s="321"/>
      <c r="BF39" s="321"/>
      <c r="BG39" s="321"/>
      <c r="BH39" s="321"/>
      <c r="BI39" s="321"/>
      <c r="BJ39" s="22" t="str">
        <f t="shared" si="10"/>
        <v/>
      </c>
      <c r="BK39" s="187" t="str">
        <f t="shared" si="11"/>
        <v/>
      </c>
      <c r="BL39" s="187" t="str">
        <f t="shared" si="12"/>
        <v/>
      </c>
      <c r="BM39" s="22" t="str">
        <f t="shared" si="13"/>
        <v/>
      </c>
      <c r="BN39" s="187" t="str">
        <f t="shared" si="6"/>
        <v/>
      </c>
      <c r="BO39" s="1"/>
      <c r="BP39" s="1"/>
      <c r="BQ39" s="1"/>
      <c r="BW39" s="197"/>
      <c r="BY39" s="191" t="s">
        <v>438</v>
      </c>
      <c r="BZ39" s="214" t="s">
        <v>403</v>
      </c>
      <c r="CA39" s="214" t="s">
        <v>403</v>
      </c>
      <c r="CB39" s="190">
        <v>12345678</v>
      </c>
      <c r="CC39" s="287" t="s">
        <v>391</v>
      </c>
      <c r="CD39" s="287" t="s">
        <v>391</v>
      </c>
      <c r="CE39" s="287" t="s">
        <v>391</v>
      </c>
      <c r="CF39" s="214" t="s">
        <v>403</v>
      </c>
      <c r="CG39" s="214" t="s">
        <v>403</v>
      </c>
      <c r="CH39" s="190" t="s">
        <v>276</v>
      </c>
      <c r="CI39" s="190"/>
      <c r="CJ39" s="191" t="s">
        <v>388</v>
      </c>
    </row>
    <row r="40" spans="1:88" ht="34.5" customHeight="1">
      <c r="A40" s="20" t="str">
        <f t="shared" si="0"/>
        <v/>
      </c>
      <c r="C40" s="331" t="s">
        <v>28</v>
      </c>
      <c r="D40" s="332"/>
      <c r="E40" s="336"/>
      <c r="F40" s="336"/>
      <c r="G40" s="336"/>
      <c r="H40" s="336"/>
      <c r="I40" s="336"/>
      <c r="J40" s="336"/>
      <c r="K40" s="410"/>
      <c r="L40" s="410"/>
      <c r="M40" s="410"/>
      <c r="N40" s="333"/>
      <c r="O40" s="333"/>
      <c r="P40" s="333"/>
      <c r="Q40" s="333"/>
      <c r="R40" s="333"/>
      <c r="S40" s="333"/>
      <c r="T40" s="333"/>
      <c r="U40" s="333"/>
      <c r="V40" s="333"/>
      <c r="W40" s="333"/>
      <c r="X40" s="333"/>
      <c r="Y40" s="333"/>
      <c r="Z40" s="333"/>
      <c r="AA40" s="333"/>
      <c r="AB40" s="333"/>
      <c r="AC40" s="333"/>
      <c r="AD40" s="412"/>
      <c r="AE40" s="412"/>
      <c r="AF40" s="334"/>
      <c r="AG40" s="334"/>
      <c r="AH40" s="334"/>
      <c r="AI40" s="334"/>
      <c r="AJ40" s="334"/>
      <c r="AK40" s="334"/>
      <c r="AL40" s="334"/>
      <c r="AM40" s="335"/>
      <c r="AN40" s="185"/>
      <c r="AO40" s="188"/>
      <c r="AP40" s="188" t="s">
        <v>583</v>
      </c>
      <c r="AS40" s="329" t="s">
        <v>28</v>
      </c>
      <c r="AT40" s="330"/>
      <c r="AU40" s="23">
        <f t="shared" si="7"/>
        <v>0</v>
      </c>
      <c r="AV40" s="22" t="str">
        <f t="shared" si="8"/>
        <v>入力なし</v>
      </c>
      <c r="AW40" s="22" t="str">
        <f t="shared" si="2"/>
        <v/>
      </c>
      <c r="AX40" s="22" t="str">
        <f t="shared" si="3"/>
        <v/>
      </c>
      <c r="AY40" s="22" t="str">
        <f t="shared" si="4"/>
        <v/>
      </c>
      <c r="AZ40" s="22" t="str">
        <f t="shared" si="5"/>
        <v/>
      </c>
      <c r="BA40" s="22" t="str">
        <f t="shared" si="1"/>
        <v/>
      </c>
      <c r="BB40" s="187" t="str">
        <f t="shared" si="9"/>
        <v/>
      </c>
      <c r="BC40" s="321"/>
      <c r="BD40" s="321"/>
      <c r="BE40" s="321"/>
      <c r="BF40" s="321"/>
      <c r="BG40" s="321"/>
      <c r="BH40" s="321"/>
      <c r="BI40" s="321"/>
      <c r="BJ40" s="22" t="str">
        <f t="shared" si="10"/>
        <v/>
      </c>
      <c r="BK40" s="187" t="str">
        <f t="shared" si="11"/>
        <v/>
      </c>
      <c r="BL40" s="187" t="str">
        <f t="shared" si="12"/>
        <v/>
      </c>
      <c r="BM40" s="22" t="str">
        <f t="shared" si="13"/>
        <v/>
      </c>
      <c r="BN40" s="187" t="str">
        <f t="shared" si="6"/>
        <v/>
      </c>
      <c r="BO40" s="1"/>
      <c r="BP40" s="1"/>
      <c r="BQ40" s="1"/>
      <c r="BW40" s="197"/>
      <c r="BY40" s="191" t="s">
        <v>440</v>
      </c>
      <c r="BZ40" s="214" t="s">
        <v>403</v>
      </c>
      <c r="CA40" s="214" t="s">
        <v>403</v>
      </c>
      <c r="CB40" s="214" t="s">
        <v>403</v>
      </c>
      <c r="CC40" s="287" t="s">
        <v>391</v>
      </c>
      <c r="CD40" s="287" t="s">
        <v>391</v>
      </c>
      <c r="CE40" s="287" t="s">
        <v>391</v>
      </c>
      <c r="CF40" s="190" t="s">
        <v>439</v>
      </c>
      <c r="CG40" s="214" t="s">
        <v>403</v>
      </c>
      <c r="CH40" s="190" t="s">
        <v>276</v>
      </c>
      <c r="CI40" s="190"/>
      <c r="CJ40" s="191" t="s">
        <v>388</v>
      </c>
    </row>
    <row r="41" spans="1:88" ht="34.5" customHeight="1">
      <c r="A41" s="20" t="str">
        <f t="shared" si="0"/>
        <v/>
      </c>
      <c r="C41" s="331" t="s">
        <v>29</v>
      </c>
      <c r="D41" s="332"/>
      <c r="E41" s="336"/>
      <c r="F41" s="336"/>
      <c r="G41" s="336"/>
      <c r="H41" s="336"/>
      <c r="I41" s="336"/>
      <c r="J41" s="336"/>
      <c r="K41" s="410"/>
      <c r="L41" s="410"/>
      <c r="M41" s="410"/>
      <c r="N41" s="333"/>
      <c r="O41" s="333"/>
      <c r="P41" s="333"/>
      <c r="Q41" s="333"/>
      <c r="R41" s="333"/>
      <c r="S41" s="333"/>
      <c r="T41" s="333"/>
      <c r="U41" s="333"/>
      <c r="V41" s="333"/>
      <c r="W41" s="333"/>
      <c r="X41" s="333"/>
      <c r="Y41" s="333"/>
      <c r="Z41" s="333"/>
      <c r="AA41" s="333"/>
      <c r="AB41" s="333"/>
      <c r="AC41" s="333"/>
      <c r="AD41" s="412"/>
      <c r="AE41" s="412"/>
      <c r="AF41" s="334"/>
      <c r="AG41" s="334"/>
      <c r="AH41" s="334"/>
      <c r="AI41" s="334"/>
      <c r="AJ41" s="334"/>
      <c r="AK41" s="334"/>
      <c r="AL41" s="334"/>
      <c r="AM41" s="335"/>
      <c r="AN41" s="185"/>
      <c r="AO41" s="188"/>
      <c r="AP41" s="188"/>
      <c r="AS41" s="329" t="s">
        <v>29</v>
      </c>
      <c r="AT41" s="330"/>
      <c r="AU41" s="23">
        <f t="shared" si="7"/>
        <v>0</v>
      </c>
      <c r="AV41" s="22" t="str">
        <f t="shared" si="8"/>
        <v>入力なし</v>
      </c>
      <c r="AW41" s="22" t="str">
        <f t="shared" si="2"/>
        <v/>
      </c>
      <c r="AX41" s="22" t="str">
        <f t="shared" si="3"/>
        <v/>
      </c>
      <c r="AY41" s="22" t="str">
        <f t="shared" si="4"/>
        <v/>
      </c>
      <c r="AZ41" s="22" t="str">
        <f t="shared" si="5"/>
        <v/>
      </c>
      <c r="BA41" s="22" t="str">
        <f t="shared" si="1"/>
        <v/>
      </c>
      <c r="BB41" s="187" t="str">
        <f t="shared" si="9"/>
        <v/>
      </c>
      <c r="BC41" s="321"/>
      <c r="BD41" s="321"/>
      <c r="BE41" s="321"/>
      <c r="BF41" s="321"/>
      <c r="BG41" s="321"/>
      <c r="BH41" s="321"/>
      <c r="BI41" s="321"/>
      <c r="BJ41" s="22" t="str">
        <f t="shared" si="10"/>
        <v/>
      </c>
      <c r="BK41" s="187" t="str">
        <f t="shared" si="11"/>
        <v/>
      </c>
      <c r="BL41" s="187" t="str">
        <f t="shared" si="12"/>
        <v/>
      </c>
      <c r="BM41" s="22" t="str">
        <f t="shared" si="13"/>
        <v/>
      </c>
      <c r="BN41" s="187" t="str">
        <f t="shared" si="6"/>
        <v/>
      </c>
      <c r="BO41" s="1"/>
      <c r="BP41" s="1"/>
      <c r="BQ41" s="1"/>
      <c r="BW41" s="197"/>
      <c r="BY41" s="191" t="s">
        <v>441</v>
      </c>
      <c r="BZ41" s="214" t="s">
        <v>403</v>
      </c>
      <c r="CA41" s="214" t="s">
        <v>403</v>
      </c>
      <c r="CB41" s="214" t="s">
        <v>403</v>
      </c>
      <c r="CC41" s="287" t="s">
        <v>391</v>
      </c>
      <c r="CD41" s="287" t="s">
        <v>391</v>
      </c>
      <c r="CE41" s="287" t="s">
        <v>391</v>
      </c>
      <c r="CF41" s="214" t="s">
        <v>403</v>
      </c>
      <c r="CG41" s="190" t="s">
        <v>442</v>
      </c>
      <c r="CH41" s="190" t="s">
        <v>276</v>
      </c>
      <c r="CI41" s="190"/>
      <c r="CJ41" s="191" t="s">
        <v>388</v>
      </c>
    </row>
    <row r="42" spans="1:88" ht="34.5" customHeight="1">
      <c r="A42" s="20" t="str">
        <f t="shared" si="0"/>
        <v/>
      </c>
      <c r="C42" s="331" t="s">
        <v>30</v>
      </c>
      <c r="D42" s="332"/>
      <c r="E42" s="336"/>
      <c r="F42" s="336"/>
      <c r="G42" s="336"/>
      <c r="H42" s="336"/>
      <c r="I42" s="336"/>
      <c r="J42" s="336"/>
      <c r="K42" s="410"/>
      <c r="L42" s="410"/>
      <c r="M42" s="410"/>
      <c r="N42" s="333"/>
      <c r="O42" s="333"/>
      <c r="P42" s="333"/>
      <c r="Q42" s="333"/>
      <c r="R42" s="333"/>
      <c r="S42" s="333"/>
      <c r="T42" s="333"/>
      <c r="U42" s="333"/>
      <c r="V42" s="333"/>
      <c r="W42" s="333"/>
      <c r="X42" s="333"/>
      <c r="Y42" s="333"/>
      <c r="Z42" s="333"/>
      <c r="AA42" s="333"/>
      <c r="AB42" s="333"/>
      <c r="AC42" s="333"/>
      <c r="AD42" s="412"/>
      <c r="AE42" s="412"/>
      <c r="AF42" s="334"/>
      <c r="AG42" s="334"/>
      <c r="AH42" s="334"/>
      <c r="AI42" s="334"/>
      <c r="AJ42" s="334"/>
      <c r="AK42" s="334"/>
      <c r="AL42" s="334"/>
      <c r="AM42" s="335"/>
      <c r="AN42" s="185"/>
      <c r="AO42" s="188"/>
      <c r="AP42" s="188"/>
      <c r="AS42" s="329" t="s">
        <v>30</v>
      </c>
      <c r="AT42" s="330"/>
      <c r="AU42" s="23">
        <f t="shared" si="7"/>
        <v>0</v>
      </c>
      <c r="AV42" s="22" t="str">
        <f t="shared" si="8"/>
        <v>入力なし</v>
      </c>
      <c r="AW42" s="22" t="str">
        <f t="shared" si="2"/>
        <v/>
      </c>
      <c r="AX42" s="22" t="str">
        <f t="shared" si="3"/>
        <v/>
      </c>
      <c r="AY42" s="22" t="str">
        <f t="shared" si="4"/>
        <v/>
      </c>
      <c r="AZ42" s="22" t="str">
        <f t="shared" si="5"/>
        <v/>
      </c>
      <c r="BA42" s="22" t="str">
        <f t="shared" si="1"/>
        <v/>
      </c>
      <c r="BB42" s="187" t="str">
        <f t="shared" si="9"/>
        <v/>
      </c>
      <c r="BC42" s="321"/>
      <c r="BD42" s="321"/>
      <c r="BE42" s="321"/>
      <c r="BF42" s="321"/>
      <c r="BG42" s="321"/>
      <c r="BH42" s="321"/>
      <c r="BI42" s="321"/>
      <c r="BJ42" s="22" t="str">
        <f t="shared" si="10"/>
        <v/>
      </c>
      <c r="BK42" s="187" t="str">
        <f t="shared" si="11"/>
        <v/>
      </c>
      <c r="BL42" s="187" t="str">
        <f t="shared" si="12"/>
        <v/>
      </c>
      <c r="BM42" s="22" t="str">
        <f t="shared" si="13"/>
        <v/>
      </c>
      <c r="BN42" s="187" t="str">
        <f t="shared" si="6"/>
        <v/>
      </c>
      <c r="BO42" s="1"/>
      <c r="BP42" s="1"/>
      <c r="BQ42" s="1"/>
      <c r="BW42" s="207" t="s">
        <v>385</v>
      </c>
      <c r="BX42" s="210" t="s">
        <v>423</v>
      </c>
      <c r="BY42" s="211"/>
      <c r="BZ42" s="214" t="s">
        <v>403</v>
      </c>
      <c r="CA42" s="214" t="s">
        <v>403</v>
      </c>
      <c r="CB42" s="190">
        <v>123456789</v>
      </c>
      <c r="CC42" s="287" t="s">
        <v>391</v>
      </c>
      <c r="CD42" s="287" t="s">
        <v>391</v>
      </c>
      <c r="CE42" s="287" t="s">
        <v>391</v>
      </c>
      <c r="CF42" s="214" t="s">
        <v>403</v>
      </c>
      <c r="CG42" s="214" t="s">
        <v>403</v>
      </c>
      <c r="CH42" s="214" t="s">
        <v>403</v>
      </c>
      <c r="CI42" s="190" t="s">
        <v>443</v>
      </c>
      <c r="CJ42" s="191"/>
    </row>
    <row r="43" spans="1:88" ht="34.5" customHeight="1">
      <c r="A43" s="20" t="str">
        <f t="shared" ref="A43:A74" si="14">CONCATENATE(BB43,BN43)</f>
        <v/>
      </c>
      <c r="C43" s="331" t="s">
        <v>31</v>
      </c>
      <c r="D43" s="332"/>
      <c r="E43" s="336"/>
      <c r="F43" s="336"/>
      <c r="G43" s="336"/>
      <c r="H43" s="336"/>
      <c r="I43" s="336"/>
      <c r="J43" s="336"/>
      <c r="K43" s="410"/>
      <c r="L43" s="410"/>
      <c r="M43" s="410"/>
      <c r="N43" s="333"/>
      <c r="O43" s="333"/>
      <c r="P43" s="333"/>
      <c r="Q43" s="333"/>
      <c r="R43" s="333"/>
      <c r="S43" s="333"/>
      <c r="T43" s="333"/>
      <c r="U43" s="333"/>
      <c r="V43" s="333"/>
      <c r="W43" s="333"/>
      <c r="X43" s="333"/>
      <c r="Y43" s="333"/>
      <c r="Z43" s="333"/>
      <c r="AA43" s="333"/>
      <c r="AB43" s="333"/>
      <c r="AC43" s="333"/>
      <c r="AD43" s="412"/>
      <c r="AE43" s="412"/>
      <c r="AF43" s="334"/>
      <c r="AG43" s="334"/>
      <c r="AH43" s="334"/>
      <c r="AI43" s="334"/>
      <c r="AJ43" s="334"/>
      <c r="AK43" s="334"/>
      <c r="AL43" s="334"/>
      <c r="AM43" s="335"/>
      <c r="AN43" s="185"/>
      <c r="AO43" s="188"/>
      <c r="AP43" s="188"/>
      <c r="AS43" s="329" t="s">
        <v>31</v>
      </c>
      <c r="AT43" s="330"/>
      <c r="AU43" s="23">
        <f t="shared" si="7"/>
        <v>0</v>
      </c>
      <c r="AV43" s="22" t="str">
        <f t="shared" si="8"/>
        <v>入力なし</v>
      </c>
      <c r="AW43" s="22" t="str">
        <f t="shared" si="2"/>
        <v/>
      </c>
      <c r="AX43" s="22" t="str">
        <f t="shared" si="3"/>
        <v/>
      </c>
      <c r="AY43" s="22" t="str">
        <f t="shared" si="4"/>
        <v/>
      </c>
      <c r="AZ43" s="22" t="str">
        <f t="shared" si="5"/>
        <v/>
      </c>
      <c r="BA43" s="22" t="str">
        <f t="shared" si="1"/>
        <v/>
      </c>
      <c r="BB43" s="187" t="str">
        <f t="shared" si="9"/>
        <v/>
      </c>
      <c r="BC43" s="321"/>
      <c r="BD43" s="321"/>
      <c r="BE43" s="321"/>
      <c r="BF43" s="321"/>
      <c r="BG43" s="321"/>
      <c r="BH43" s="321"/>
      <c r="BI43" s="321"/>
      <c r="BJ43" s="22" t="str">
        <f t="shared" si="10"/>
        <v/>
      </c>
      <c r="BK43" s="187" t="str">
        <f t="shared" si="11"/>
        <v/>
      </c>
      <c r="BL43" s="187" t="str">
        <f t="shared" si="12"/>
        <v/>
      </c>
      <c r="BM43" s="22" t="str">
        <f t="shared" si="13"/>
        <v/>
      </c>
      <c r="BN43" s="187" t="str">
        <f t="shared" si="6"/>
        <v/>
      </c>
      <c r="BO43" s="1"/>
      <c r="BP43" s="1"/>
      <c r="BQ43" s="1"/>
      <c r="BW43" s="197"/>
      <c r="BX43" s="210" t="s">
        <v>424</v>
      </c>
      <c r="BY43" s="211"/>
      <c r="BZ43" s="214" t="s">
        <v>403</v>
      </c>
      <c r="CA43" s="214" t="s">
        <v>403</v>
      </c>
      <c r="CB43" s="190">
        <v>12345678</v>
      </c>
      <c r="CC43" s="287" t="s">
        <v>391</v>
      </c>
      <c r="CD43" s="287" t="s">
        <v>391</v>
      </c>
      <c r="CE43" s="287" t="s">
        <v>391</v>
      </c>
      <c r="CF43" s="214" t="s">
        <v>403</v>
      </c>
      <c r="CG43" s="214" t="s">
        <v>403</v>
      </c>
      <c r="CH43" s="214" t="s">
        <v>403</v>
      </c>
      <c r="CI43" s="190"/>
      <c r="CJ43" s="191" t="s">
        <v>388</v>
      </c>
    </row>
    <row r="44" spans="1:88" ht="34.5" customHeight="1">
      <c r="A44" s="20" t="str">
        <f t="shared" si="14"/>
        <v/>
      </c>
      <c r="C44" s="331" t="s">
        <v>32</v>
      </c>
      <c r="D44" s="332"/>
      <c r="E44" s="336"/>
      <c r="F44" s="336"/>
      <c r="G44" s="336"/>
      <c r="H44" s="336"/>
      <c r="I44" s="336"/>
      <c r="J44" s="336"/>
      <c r="K44" s="410"/>
      <c r="L44" s="410"/>
      <c r="M44" s="410"/>
      <c r="N44" s="333"/>
      <c r="O44" s="333"/>
      <c r="P44" s="333"/>
      <c r="Q44" s="333"/>
      <c r="R44" s="333"/>
      <c r="S44" s="333"/>
      <c r="T44" s="333"/>
      <c r="U44" s="333"/>
      <c r="V44" s="333"/>
      <c r="W44" s="333"/>
      <c r="X44" s="333"/>
      <c r="Y44" s="333"/>
      <c r="Z44" s="333"/>
      <c r="AA44" s="333"/>
      <c r="AB44" s="333"/>
      <c r="AC44" s="333"/>
      <c r="AD44" s="412"/>
      <c r="AE44" s="412"/>
      <c r="AF44" s="334"/>
      <c r="AG44" s="334"/>
      <c r="AH44" s="334"/>
      <c r="AI44" s="334"/>
      <c r="AJ44" s="334"/>
      <c r="AK44" s="334"/>
      <c r="AL44" s="334"/>
      <c r="AM44" s="335"/>
      <c r="AN44" s="185"/>
      <c r="AO44" s="188"/>
      <c r="AP44" s="188"/>
      <c r="AS44" s="329" t="s">
        <v>32</v>
      </c>
      <c r="AT44" s="330"/>
      <c r="AU44" s="23">
        <f t="shared" si="7"/>
        <v>0</v>
      </c>
      <c r="AV44" s="22" t="str">
        <f t="shared" si="8"/>
        <v>入力なし</v>
      </c>
      <c r="AW44" s="22" t="str">
        <f t="shared" si="2"/>
        <v/>
      </c>
      <c r="AX44" s="22" t="str">
        <f t="shared" si="3"/>
        <v/>
      </c>
      <c r="AY44" s="22" t="str">
        <f t="shared" si="4"/>
        <v/>
      </c>
      <c r="AZ44" s="22" t="str">
        <f t="shared" si="5"/>
        <v/>
      </c>
      <c r="BA44" s="22" t="str">
        <f t="shared" si="1"/>
        <v/>
      </c>
      <c r="BB44" s="187" t="str">
        <f t="shared" si="9"/>
        <v/>
      </c>
      <c r="BC44" s="321"/>
      <c r="BD44" s="321"/>
      <c r="BE44" s="321"/>
      <c r="BF44" s="321"/>
      <c r="BG44" s="321"/>
      <c r="BH44" s="321"/>
      <c r="BI44" s="321"/>
      <c r="BJ44" s="22" t="str">
        <f t="shared" si="10"/>
        <v/>
      </c>
      <c r="BK44" s="187" t="str">
        <f t="shared" si="11"/>
        <v/>
      </c>
      <c r="BL44" s="187" t="str">
        <f t="shared" si="12"/>
        <v/>
      </c>
      <c r="BM44" s="22" t="str">
        <f t="shared" si="13"/>
        <v/>
      </c>
      <c r="BN44" s="187" t="str">
        <f t="shared" si="6"/>
        <v/>
      </c>
      <c r="BO44" s="1"/>
      <c r="BP44" s="1"/>
      <c r="BQ44" s="1"/>
      <c r="BW44" s="198"/>
      <c r="BX44" s="210" t="s">
        <v>403</v>
      </c>
      <c r="BY44" s="211"/>
      <c r="BZ44" s="214" t="s">
        <v>403</v>
      </c>
      <c r="CA44" s="214" t="s">
        <v>403</v>
      </c>
      <c r="CB44" s="214" t="s">
        <v>403</v>
      </c>
      <c r="CC44" s="287" t="s">
        <v>391</v>
      </c>
      <c r="CD44" s="287" t="s">
        <v>391</v>
      </c>
      <c r="CE44" s="287" t="s">
        <v>391</v>
      </c>
      <c r="CF44" s="214" t="s">
        <v>403</v>
      </c>
      <c r="CG44" s="214" t="s">
        <v>403</v>
      </c>
      <c r="CH44" s="214" t="s">
        <v>403</v>
      </c>
      <c r="CI44" s="190"/>
      <c r="CJ44" s="191" t="s">
        <v>388</v>
      </c>
    </row>
    <row r="45" spans="1:88" ht="34.5" customHeight="1">
      <c r="A45" s="20" t="str">
        <f t="shared" si="14"/>
        <v/>
      </c>
      <c r="C45" s="331" t="s">
        <v>33</v>
      </c>
      <c r="D45" s="332"/>
      <c r="E45" s="336"/>
      <c r="F45" s="336"/>
      <c r="G45" s="336"/>
      <c r="H45" s="336"/>
      <c r="I45" s="336"/>
      <c r="J45" s="336"/>
      <c r="K45" s="410"/>
      <c r="L45" s="410"/>
      <c r="M45" s="410"/>
      <c r="N45" s="333"/>
      <c r="O45" s="333"/>
      <c r="P45" s="333"/>
      <c r="Q45" s="333"/>
      <c r="R45" s="333"/>
      <c r="S45" s="333"/>
      <c r="T45" s="333"/>
      <c r="U45" s="333"/>
      <c r="V45" s="333"/>
      <c r="W45" s="333"/>
      <c r="X45" s="333"/>
      <c r="Y45" s="333"/>
      <c r="Z45" s="333"/>
      <c r="AA45" s="333"/>
      <c r="AB45" s="333"/>
      <c r="AC45" s="333"/>
      <c r="AD45" s="412"/>
      <c r="AE45" s="412"/>
      <c r="AF45" s="334"/>
      <c r="AG45" s="334"/>
      <c r="AH45" s="334"/>
      <c r="AI45" s="334"/>
      <c r="AJ45" s="334"/>
      <c r="AK45" s="334"/>
      <c r="AL45" s="334"/>
      <c r="AM45" s="335"/>
      <c r="AN45" s="185"/>
      <c r="AO45" s="188"/>
      <c r="AP45" s="188"/>
      <c r="AS45" s="329" t="s">
        <v>33</v>
      </c>
      <c r="AT45" s="330"/>
      <c r="AU45" s="23">
        <f t="shared" si="7"/>
        <v>0</v>
      </c>
      <c r="AV45" s="22" t="str">
        <f t="shared" si="8"/>
        <v>入力なし</v>
      </c>
      <c r="AW45" s="22" t="str">
        <f t="shared" ref="AW45:AW76" si="15">IF(AV45="入力なし","",IF(N45&lt;&gt;"","",AW$10))</f>
        <v/>
      </c>
      <c r="AX45" s="22" t="str">
        <f t="shared" ref="AX45:AX76" si="16">IF(AV45="入力なし","",IF(U45&lt;&gt;"","",AX$10))</f>
        <v/>
      </c>
      <c r="AY45" s="22" t="str">
        <f t="shared" ref="AY45:AY76" si="17">IF(AV45="入力なし","",IF(AA45&lt;&gt;"","",AY$10))</f>
        <v/>
      </c>
      <c r="AZ45" s="22" t="str">
        <f t="shared" ref="AZ45:AZ76" si="18">IF(OR(AV45="入力なし",AU45&gt;0),"",IF(TRIM(AD45)&lt;&gt;"","",AZ$10))</f>
        <v/>
      </c>
      <c r="BA45" s="22" t="str">
        <f t="shared" si="1"/>
        <v/>
      </c>
      <c r="BB45" s="187" t="str">
        <f t="shared" si="9"/>
        <v/>
      </c>
      <c r="BC45" s="321"/>
      <c r="BD45" s="321"/>
      <c r="BE45" s="321"/>
      <c r="BF45" s="321"/>
      <c r="BG45" s="321"/>
      <c r="BH45" s="321"/>
      <c r="BI45" s="321"/>
      <c r="BJ45" s="22" t="str">
        <f t="shared" si="10"/>
        <v/>
      </c>
      <c r="BK45" s="187" t="str">
        <f t="shared" si="11"/>
        <v/>
      </c>
      <c r="BL45" s="187" t="str">
        <f t="shared" si="12"/>
        <v/>
      </c>
      <c r="BM45" s="22" t="str">
        <f t="shared" si="13"/>
        <v/>
      </c>
      <c r="BN45" s="187" t="str">
        <f t="shared" ref="BN45:BN76" si="19">IF(BM45="","",CONCATENATE("■ご確認ください：",BM45))</f>
        <v/>
      </c>
      <c r="BO45" s="1"/>
      <c r="BP45" s="1"/>
      <c r="BQ45" s="1"/>
      <c r="BW45" s="217" t="s">
        <v>386</v>
      </c>
      <c r="BX45" s="210" t="s">
        <v>444</v>
      </c>
      <c r="BY45" s="211"/>
      <c r="BZ45" s="214" t="s">
        <v>403</v>
      </c>
      <c r="CA45" s="214" t="s">
        <v>403</v>
      </c>
      <c r="CB45" s="214" t="s">
        <v>403</v>
      </c>
      <c r="CC45" s="287" t="s">
        <v>391</v>
      </c>
      <c r="CD45" s="287" t="s">
        <v>391</v>
      </c>
      <c r="CE45" s="287" t="s">
        <v>391</v>
      </c>
      <c r="CF45" s="190" t="s">
        <v>439</v>
      </c>
      <c r="CG45" s="214" t="s">
        <v>403</v>
      </c>
      <c r="CH45" s="214" t="s">
        <v>403</v>
      </c>
      <c r="CI45" s="190"/>
      <c r="CJ45" s="191" t="s">
        <v>388</v>
      </c>
    </row>
    <row r="46" spans="1:88" ht="34.5" customHeight="1">
      <c r="A46" s="20" t="str">
        <f t="shared" si="14"/>
        <v/>
      </c>
      <c r="C46" s="331" t="s">
        <v>34</v>
      </c>
      <c r="D46" s="332"/>
      <c r="E46" s="336"/>
      <c r="F46" s="336"/>
      <c r="G46" s="336"/>
      <c r="H46" s="336"/>
      <c r="I46" s="336"/>
      <c r="J46" s="336"/>
      <c r="K46" s="410"/>
      <c r="L46" s="410"/>
      <c r="M46" s="410"/>
      <c r="N46" s="333"/>
      <c r="O46" s="333"/>
      <c r="P46" s="333"/>
      <c r="Q46" s="333"/>
      <c r="R46" s="333"/>
      <c r="S46" s="333"/>
      <c r="T46" s="333"/>
      <c r="U46" s="333"/>
      <c r="V46" s="333"/>
      <c r="W46" s="333"/>
      <c r="X46" s="333"/>
      <c r="Y46" s="333"/>
      <c r="Z46" s="333"/>
      <c r="AA46" s="333"/>
      <c r="AB46" s="333"/>
      <c r="AC46" s="333"/>
      <c r="AD46" s="412"/>
      <c r="AE46" s="412"/>
      <c r="AF46" s="334"/>
      <c r="AG46" s="334"/>
      <c r="AH46" s="334"/>
      <c r="AI46" s="334"/>
      <c r="AJ46" s="334"/>
      <c r="AK46" s="334"/>
      <c r="AL46" s="334"/>
      <c r="AM46" s="335"/>
      <c r="AN46" s="185"/>
      <c r="AO46" s="188"/>
      <c r="AP46" s="188"/>
      <c r="AS46" s="329" t="s">
        <v>34</v>
      </c>
      <c r="AT46" s="330"/>
      <c r="AU46" s="23">
        <f t="shared" si="7"/>
        <v>0</v>
      </c>
      <c r="AV46" s="22" t="str">
        <f t="shared" si="8"/>
        <v>入力なし</v>
      </c>
      <c r="AW46" s="22" t="str">
        <f t="shared" si="15"/>
        <v/>
      </c>
      <c r="AX46" s="22" t="str">
        <f t="shared" si="16"/>
        <v/>
      </c>
      <c r="AY46" s="22" t="str">
        <f t="shared" si="17"/>
        <v/>
      </c>
      <c r="AZ46" s="22" t="str">
        <f t="shared" si="18"/>
        <v/>
      </c>
      <c r="BA46" s="22" t="str">
        <f t="shared" si="1"/>
        <v/>
      </c>
      <c r="BB46" s="187" t="str">
        <f t="shared" si="9"/>
        <v/>
      </c>
      <c r="BC46" s="321"/>
      <c r="BD46" s="321"/>
      <c r="BE46" s="321"/>
      <c r="BF46" s="321"/>
      <c r="BG46" s="321"/>
      <c r="BH46" s="321"/>
      <c r="BI46" s="321"/>
      <c r="BJ46" s="22" t="str">
        <f t="shared" si="10"/>
        <v/>
      </c>
      <c r="BK46" s="187" t="str">
        <f t="shared" si="11"/>
        <v/>
      </c>
      <c r="BL46" s="187" t="str">
        <f t="shared" si="12"/>
        <v/>
      </c>
      <c r="BM46" s="22" t="str">
        <f t="shared" si="13"/>
        <v/>
      </c>
      <c r="BN46" s="187" t="str">
        <f t="shared" si="19"/>
        <v/>
      </c>
      <c r="BO46" s="1"/>
      <c r="BP46" s="1"/>
      <c r="BQ46" s="1"/>
      <c r="BW46" s="197"/>
      <c r="BX46" s="210" t="s">
        <v>445</v>
      </c>
      <c r="BY46" s="211"/>
      <c r="BZ46" s="214" t="s">
        <v>403</v>
      </c>
      <c r="CA46" s="214" t="s">
        <v>403</v>
      </c>
      <c r="CB46" s="214" t="s">
        <v>403</v>
      </c>
      <c r="CC46" s="287" t="s">
        <v>391</v>
      </c>
      <c r="CD46" s="287" t="s">
        <v>391</v>
      </c>
      <c r="CE46" s="287" t="s">
        <v>391</v>
      </c>
      <c r="CF46" s="190" t="s">
        <v>448</v>
      </c>
      <c r="CG46" s="214" t="s">
        <v>403</v>
      </c>
      <c r="CH46" s="214" t="s">
        <v>403</v>
      </c>
      <c r="CI46" s="190"/>
      <c r="CJ46" s="191" t="s">
        <v>447</v>
      </c>
    </row>
    <row r="47" spans="1:88" ht="34.5" customHeight="1">
      <c r="A47" s="20" t="str">
        <f t="shared" si="14"/>
        <v/>
      </c>
      <c r="C47" s="331" t="s">
        <v>35</v>
      </c>
      <c r="D47" s="332"/>
      <c r="E47" s="336"/>
      <c r="F47" s="336"/>
      <c r="G47" s="336"/>
      <c r="H47" s="336"/>
      <c r="I47" s="336"/>
      <c r="J47" s="336"/>
      <c r="K47" s="410"/>
      <c r="L47" s="410"/>
      <c r="M47" s="410"/>
      <c r="N47" s="333"/>
      <c r="O47" s="333"/>
      <c r="P47" s="333"/>
      <c r="Q47" s="333"/>
      <c r="R47" s="333"/>
      <c r="S47" s="333"/>
      <c r="T47" s="333"/>
      <c r="U47" s="333"/>
      <c r="V47" s="333"/>
      <c r="W47" s="333"/>
      <c r="X47" s="333"/>
      <c r="Y47" s="333"/>
      <c r="Z47" s="333"/>
      <c r="AA47" s="333"/>
      <c r="AB47" s="333"/>
      <c r="AC47" s="333"/>
      <c r="AD47" s="412"/>
      <c r="AE47" s="412"/>
      <c r="AF47" s="334"/>
      <c r="AG47" s="334"/>
      <c r="AH47" s="334"/>
      <c r="AI47" s="334"/>
      <c r="AJ47" s="334"/>
      <c r="AK47" s="334"/>
      <c r="AL47" s="334"/>
      <c r="AM47" s="335"/>
      <c r="AN47" s="185"/>
      <c r="AO47" s="188"/>
      <c r="AP47" s="188"/>
      <c r="AS47" s="329" t="s">
        <v>35</v>
      </c>
      <c r="AT47" s="330"/>
      <c r="AU47" s="23">
        <f t="shared" si="7"/>
        <v>0</v>
      </c>
      <c r="AV47" s="22" t="str">
        <f t="shared" si="8"/>
        <v>入力なし</v>
      </c>
      <c r="AW47" s="22" t="str">
        <f t="shared" si="15"/>
        <v/>
      </c>
      <c r="AX47" s="22" t="str">
        <f t="shared" si="16"/>
        <v/>
      </c>
      <c r="AY47" s="22" t="str">
        <f t="shared" si="17"/>
        <v/>
      </c>
      <c r="AZ47" s="22" t="str">
        <f t="shared" si="18"/>
        <v/>
      </c>
      <c r="BA47" s="22" t="str">
        <f t="shared" si="1"/>
        <v/>
      </c>
      <c r="BB47" s="187" t="str">
        <f t="shared" si="9"/>
        <v/>
      </c>
      <c r="BC47" s="321"/>
      <c r="BD47" s="321"/>
      <c r="BE47" s="321"/>
      <c r="BF47" s="321"/>
      <c r="BG47" s="321"/>
      <c r="BH47" s="321"/>
      <c r="BI47" s="321"/>
      <c r="BJ47" s="22" t="str">
        <f t="shared" si="10"/>
        <v/>
      </c>
      <c r="BK47" s="187" t="str">
        <f t="shared" si="11"/>
        <v/>
      </c>
      <c r="BL47" s="187" t="str">
        <f t="shared" si="12"/>
        <v/>
      </c>
      <c r="BM47" s="22" t="str">
        <f t="shared" si="13"/>
        <v/>
      </c>
      <c r="BN47" s="187" t="str">
        <f t="shared" si="19"/>
        <v/>
      </c>
      <c r="BO47" s="1"/>
      <c r="BP47" s="1"/>
      <c r="BQ47" s="1"/>
      <c r="BW47" s="198"/>
      <c r="BX47" s="210" t="s">
        <v>446</v>
      </c>
      <c r="BY47" s="211"/>
      <c r="BZ47" s="214" t="s">
        <v>403</v>
      </c>
      <c r="CA47" s="214" t="s">
        <v>403</v>
      </c>
      <c r="CB47" s="214" t="s">
        <v>403</v>
      </c>
      <c r="CC47" s="287" t="s">
        <v>391</v>
      </c>
      <c r="CD47" s="287" t="s">
        <v>391</v>
      </c>
      <c r="CE47" s="287" t="s">
        <v>391</v>
      </c>
      <c r="CF47" s="214" t="s">
        <v>403</v>
      </c>
      <c r="CG47" s="214" t="s">
        <v>403</v>
      </c>
      <c r="CH47" s="214" t="s">
        <v>403</v>
      </c>
      <c r="CI47" s="190"/>
      <c r="CJ47" s="191" t="s">
        <v>447</v>
      </c>
    </row>
    <row r="48" spans="1:88" ht="34.5" customHeight="1">
      <c r="A48" s="20" t="str">
        <f t="shared" si="14"/>
        <v/>
      </c>
      <c r="C48" s="331" t="s">
        <v>36</v>
      </c>
      <c r="D48" s="332"/>
      <c r="E48" s="336"/>
      <c r="F48" s="336"/>
      <c r="G48" s="336"/>
      <c r="H48" s="336"/>
      <c r="I48" s="336"/>
      <c r="J48" s="336"/>
      <c r="K48" s="410"/>
      <c r="L48" s="410"/>
      <c r="M48" s="410"/>
      <c r="N48" s="333"/>
      <c r="O48" s="333"/>
      <c r="P48" s="333"/>
      <c r="Q48" s="333"/>
      <c r="R48" s="333"/>
      <c r="S48" s="333"/>
      <c r="T48" s="333"/>
      <c r="U48" s="333"/>
      <c r="V48" s="333"/>
      <c r="W48" s="333"/>
      <c r="X48" s="333"/>
      <c r="Y48" s="333"/>
      <c r="Z48" s="333"/>
      <c r="AA48" s="333"/>
      <c r="AB48" s="333"/>
      <c r="AC48" s="333"/>
      <c r="AD48" s="412"/>
      <c r="AE48" s="412"/>
      <c r="AF48" s="334"/>
      <c r="AG48" s="334"/>
      <c r="AH48" s="334"/>
      <c r="AI48" s="334"/>
      <c r="AJ48" s="334"/>
      <c r="AK48" s="334"/>
      <c r="AL48" s="334"/>
      <c r="AM48" s="335"/>
      <c r="AN48" s="185"/>
      <c r="AO48" s="188"/>
      <c r="AP48" s="188"/>
      <c r="AS48" s="329" t="s">
        <v>36</v>
      </c>
      <c r="AT48" s="330"/>
      <c r="AU48" s="23">
        <f t="shared" si="7"/>
        <v>0</v>
      </c>
      <c r="AV48" s="22" t="str">
        <f t="shared" si="8"/>
        <v>入力なし</v>
      </c>
      <c r="AW48" s="22" t="str">
        <f t="shared" si="15"/>
        <v/>
      </c>
      <c r="AX48" s="22" t="str">
        <f t="shared" si="16"/>
        <v/>
      </c>
      <c r="AY48" s="22" t="str">
        <f t="shared" si="17"/>
        <v/>
      </c>
      <c r="AZ48" s="22" t="str">
        <f t="shared" si="18"/>
        <v/>
      </c>
      <c r="BA48" s="22" t="str">
        <f t="shared" si="1"/>
        <v/>
      </c>
      <c r="BB48" s="187" t="str">
        <f t="shared" si="9"/>
        <v/>
      </c>
      <c r="BC48" s="321"/>
      <c r="BD48" s="321"/>
      <c r="BE48" s="321"/>
      <c r="BF48" s="321"/>
      <c r="BG48" s="321"/>
      <c r="BH48" s="321"/>
      <c r="BI48" s="321"/>
      <c r="BJ48" s="22" t="str">
        <f t="shared" si="10"/>
        <v/>
      </c>
      <c r="BK48" s="187" t="str">
        <f t="shared" si="11"/>
        <v/>
      </c>
      <c r="BL48" s="187" t="str">
        <f t="shared" si="12"/>
        <v/>
      </c>
      <c r="BM48" s="22" t="str">
        <f t="shared" si="13"/>
        <v/>
      </c>
      <c r="BN48" s="187" t="str">
        <f t="shared" si="19"/>
        <v/>
      </c>
      <c r="BO48" s="1"/>
      <c r="BP48" s="1"/>
      <c r="BQ48" s="1"/>
      <c r="BW48" s="194" t="s">
        <v>350</v>
      </c>
      <c r="BX48" s="273" t="s">
        <v>449</v>
      </c>
      <c r="BY48" s="273"/>
    </row>
    <row r="49" spans="1:88" ht="34.5" customHeight="1">
      <c r="A49" s="20" t="str">
        <f t="shared" si="14"/>
        <v/>
      </c>
      <c r="C49" s="331" t="s">
        <v>37</v>
      </c>
      <c r="D49" s="332"/>
      <c r="E49" s="336"/>
      <c r="F49" s="336"/>
      <c r="G49" s="336"/>
      <c r="H49" s="336"/>
      <c r="I49" s="336"/>
      <c r="J49" s="336"/>
      <c r="K49" s="410"/>
      <c r="L49" s="410"/>
      <c r="M49" s="410"/>
      <c r="N49" s="333"/>
      <c r="O49" s="333"/>
      <c r="P49" s="333"/>
      <c r="Q49" s="333"/>
      <c r="R49" s="333"/>
      <c r="S49" s="333"/>
      <c r="T49" s="333"/>
      <c r="U49" s="333"/>
      <c r="V49" s="333"/>
      <c r="W49" s="333"/>
      <c r="X49" s="333"/>
      <c r="Y49" s="333"/>
      <c r="Z49" s="333"/>
      <c r="AA49" s="333"/>
      <c r="AB49" s="333"/>
      <c r="AC49" s="333"/>
      <c r="AD49" s="412"/>
      <c r="AE49" s="412"/>
      <c r="AF49" s="334"/>
      <c r="AG49" s="334"/>
      <c r="AH49" s="334"/>
      <c r="AI49" s="334"/>
      <c r="AJ49" s="334"/>
      <c r="AK49" s="334"/>
      <c r="AL49" s="334"/>
      <c r="AM49" s="335"/>
      <c r="AN49" s="185"/>
      <c r="AO49" s="188"/>
      <c r="AP49" s="188"/>
      <c r="AS49" s="329" t="s">
        <v>37</v>
      </c>
      <c r="AT49" s="330"/>
      <c r="AU49" s="23">
        <f t="shared" si="7"/>
        <v>0</v>
      </c>
      <c r="AV49" s="22" t="str">
        <f t="shared" si="8"/>
        <v>入力なし</v>
      </c>
      <c r="AW49" s="22" t="str">
        <f t="shared" si="15"/>
        <v/>
      </c>
      <c r="AX49" s="22" t="str">
        <f t="shared" si="16"/>
        <v/>
      </c>
      <c r="AY49" s="22" t="str">
        <f t="shared" si="17"/>
        <v/>
      </c>
      <c r="AZ49" s="22" t="str">
        <f t="shared" si="18"/>
        <v/>
      </c>
      <c r="BA49" s="22" t="str">
        <f t="shared" si="1"/>
        <v/>
      </c>
      <c r="BB49" s="187" t="str">
        <f t="shared" si="9"/>
        <v/>
      </c>
      <c r="BC49" s="321"/>
      <c r="BD49" s="321"/>
      <c r="BE49" s="321"/>
      <c r="BF49" s="321"/>
      <c r="BG49" s="321"/>
      <c r="BH49" s="321"/>
      <c r="BI49" s="321"/>
      <c r="BJ49" s="22" t="str">
        <f t="shared" si="10"/>
        <v/>
      </c>
      <c r="BK49" s="187" t="str">
        <f t="shared" si="11"/>
        <v/>
      </c>
      <c r="BL49" s="187" t="str">
        <f t="shared" si="12"/>
        <v/>
      </c>
      <c r="BM49" s="22" t="str">
        <f t="shared" si="13"/>
        <v/>
      </c>
      <c r="BN49" s="187" t="str">
        <f t="shared" si="19"/>
        <v/>
      </c>
      <c r="BO49" s="1"/>
      <c r="BP49" s="1"/>
      <c r="BQ49" s="1"/>
      <c r="BW49" s="195" t="s">
        <v>349</v>
      </c>
      <c r="BX49" s="1" t="s">
        <v>450</v>
      </c>
    </row>
    <row r="50" spans="1:88" ht="34.5" customHeight="1">
      <c r="A50" s="20" t="str">
        <f t="shared" si="14"/>
        <v/>
      </c>
      <c r="C50" s="331" t="s">
        <v>38</v>
      </c>
      <c r="D50" s="332"/>
      <c r="E50" s="336"/>
      <c r="F50" s="336"/>
      <c r="G50" s="336"/>
      <c r="H50" s="336"/>
      <c r="I50" s="336"/>
      <c r="J50" s="336"/>
      <c r="K50" s="410"/>
      <c r="L50" s="410"/>
      <c r="M50" s="410"/>
      <c r="N50" s="333"/>
      <c r="O50" s="333"/>
      <c r="P50" s="333"/>
      <c r="Q50" s="333"/>
      <c r="R50" s="333"/>
      <c r="S50" s="333"/>
      <c r="T50" s="333"/>
      <c r="U50" s="333"/>
      <c r="V50" s="333"/>
      <c r="W50" s="333"/>
      <c r="X50" s="333"/>
      <c r="Y50" s="333"/>
      <c r="Z50" s="333"/>
      <c r="AA50" s="333"/>
      <c r="AB50" s="333"/>
      <c r="AC50" s="333"/>
      <c r="AD50" s="412"/>
      <c r="AE50" s="412"/>
      <c r="AF50" s="334"/>
      <c r="AG50" s="334"/>
      <c r="AH50" s="334"/>
      <c r="AI50" s="334"/>
      <c r="AJ50" s="334"/>
      <c r="AK50" s="334"/>
      <c r="AL50" s="334"/>
      <c r="AM50" s="335"/>
      <c r="AN50" s="185"/>
      <c r="AO50" s="188"/>
      <c r="AP50" s="188"/>
      <c r="AS50" s="329" t="s">
        <v>38</v>
      </c>
      <c r="AT50" s="330"/>
      <c r="AU50" s="23">
        <f t="shared" si="7"/>
        <v>0</v>
      </c>
      <c r="AV50" s="22" t="str">
        <f t="shared" si="8"/>
        <v>入力なし</v>
      </c>
      <c r="AW50" s="22" t="str">
        <f t="shared" si="15"/>
        <v/>
      </c>
      <c r="AX50" s="22" t="str">
        <f t="shared" si="16"/>
        <v/>
      </c>
      <c r="AY50" s="22" t="str">
        <f t="shared" si="17"/>
        <v/>
      </c>
      <c r="AZ50" s="22" t="str">
        <f t="shared" si="18"/>
        <v/>
      </c>
      <c r="BA50" s="22" t="str">
        <f t="shared" si="1"/>
        <v/>
      </c>
      <c r="BB50" s="187" t="str">
        <f t="shared" si="9"/>
        <v/>
      </c>
      <c r="BC50" s="321"/>
      <c r="BD50" s="321"/>
      <c r="BE50" s="321"/>
      <c r="BF50" s="321"/>
      <c r="BG50" s="321"/>
      <c r="BH50" s="321"/>
      <c r="BI50" s="321"/>
      <c r="BJ50" s="22" t="str">
        <f t="shared" si="10"/>
        <v/>
      </c>
      <c r="BK50" s="187" t="str">
        <f t="shared" si="11"/>
        <v/>
      </c>
      <c r="BL50" s="187" t="str">
        <f t="shared" si="12"/>
        <v/>
      </c>
      <c r="BM50" s="22" t="str">
        <f t="shared" si="13"/>
        <v/>
      </c>
      <c r="BN50" s="187" t="str">
        <f t="shared" si="19"/>
        <v/>
      </c>
      <c r="BO50" s="1"/>
      <c r="BP50" s="1"/>
      <c r="BQ50" s="1"/>
      <c r="CI50" s="1" t="s">
        <v>463</v>
      </c>
    </row>
    <row r="51" spans="1:88" ht="34.5" customHeight="1">
      <c r="A51" s="20" t="str">
        <f t="shared" si="14"/>
        <v/>
      </c>
      <c r="C51" s="331" t="s">
        <v>39</v>
      </c>
      <c r="D51" s="332"/>
      <c r="E51" s="336"/>
      <c r="F51" s="336"/>
      <c r="G51" s="336"/>
      <c r="H51" s="336"/>
      <c r="I51" s="336"/>
      <c r="J51" s="336"/>
      <c r="K51" s="410"/>
      <c r="L51" s="410"/>
      <c r="M51" s="410"/>
      <c r="N51" s="333"/>
      <c r="O51" s="333"/>
      <c r="P51" s="333"/>
      <c r="Q51" s="333"/>
      <c r="R51" s="333"/>
      <c r="S51" s="333"/>
      <c r="T51" s="333"/>
      <c r="U51" s="333"/>
      <c r="V51" s="333"/>
      <c r="W51" s="333"/>
      <c r="X51" s="333"/>
      <c r="Y51" s="333"/>
      <c r="Z51" s="333"/>
      <c r="AA51" s="333"/>
      <c r="AB51" s="333"/>
      <c r="AC51" s="333"/>
      <c r="AD51" s="412"/>
      <c r="AE51" s="412"/>
      <c r="AF51" s="334"/>
      <c r="AG51" s="334"/>
      <c r="AH51" s="334"/>
      <c r="AI51" s="334"/>
      <c r="AJ51" s="334"/>
      <c r="AK51" s="334"/>
      <c r="AL51" s="334"/>
      <c r="AM51" s="335"/>
      <c r="AN51" s="185"/>
      <c r="AO51" s="188"/>
      <c r="AP51" s="188"/>
      <c r="AS51" s="329" t="s">
        <v>39</v>
      </c>
      <c r="AT51" s="330"/>
      <c r="AU51" s="23">
        <f t="shared" si="7"/>
        <v>0</v>
      </c>
      <c r="AV51" s="22" t="str">
        <f t="shared" si="8"/>
        <v>入力なし</v>
      </c>
      <c r="AW51" s="22" t="str">
        <f t="shared" si="15"/>
        <v/>
      </c>
      <c r="AX51" s="22" t="str">
        <f t="shared" si="16"/>
        <v/>
      </c>
      <c r="AY51" s="22" t="str">
        <f t="shared" si="17"/>
        <v/>
      </c>
      <c r="AZ51" s="22" t="str">
        <f t="shared" si="18"/>
        <v/>
      </c>
      <c r="BA51" s="22" t="str">
        <f t="shared" si="1"/>
        <v/>
      </c>
      <c r="BB51" s="187" t="str">
        <f t="shared" si="9"/>
        <v/>
      </c>
      <c r="BC51" s="321"/>
      <c r="BD51" s="321"/>
      <c r="BE51" s="321"/>
      <c r="BF51" s="321"/>
      <c r="BG51" s="321"/>
      <c r="BH51" s="321"/>
      <c r="BI51" s="321"/>
      <c r="BJ51" s="22" t="str">
        <f t="shared" si="10"/>
        <v/>
      </c>
      <c r="BK51" s="187" t="str">
        <f t="shared" si="11"/>
        <v/>
      </c>
      <c r="BL51" s="187" t="str">
        <f t="shared" si="12"/>
        <v/>
      </c>
      <c r="BM51" s="22" t="str">
        <f t="shared" si="13"/>
        <v/>
      </c>
      <c r="BN51" s="187" t="str">
        <f t="shared" si="19"/>
        <v/>
      </c>
      <c r="BO51" s="1"/>
      <c r="BP51" s="1"/>
      <c r="BQ51" s="1"/>
      <c r="BW51" s="217" t="s">
        <v>459</v>
      </c>
      <c r="BX51" s="210" t="s">
        <v>461</v>
      </c>
      <c r="BY51" s="211"/>
      <c r="BZ51" s="214" t="s">
        <v>403</v>
      </c>
      <c r="CA51" s="214" t="s">
        <v>403</v>
      </c>
      <c r="CB51" s="214" t="s">
        <v>403</v>
      </c>
      <c r="CC51" s="287" t="s">
        <v>391</v>
      </c>
      <c r="CD51" s="287" t="s">
        <v>391</v>
      </c>
      <c r="CE51" s="287" t="s">
        <v>391</v>
      </c>
      <c r="CF51" s="190" t="s">
        <v>439</v>
      </c>
      <c r="CG51" s="214" t="s">
        <v>403</v>
      </c>
      <c r="CH51" s="214" t="s">
        <v>403</v>
      </c>
      <c r="CI51" s="219" t="s">
        <v>464</v>
      </c>
      <c r="CJ51" s="220"/>
    </row>
    <row r="52" spans="1:88" ht="34.5" customHeight="1">
      <c r="A52" s="20" t="str">
        <f t="shared" si="14"/>
        <v/>
      </c>
      <c r="C52" s="331" t="s">
        <v>40</v>
      </c>
      <c r="D52" s="332"/>
      <c r="E52" s="336"/>
      <c r="F52" s="336"/>
      <c r="G52" s="336"/>
      <c r="H52" s="336"/>
      <c r="I52" s="336"/>
      <c r="J52" s="336"/>
      <c r="K52" s="410"/>
      <c r="L52" s="410"/>
      <c r="M52" s="410"/>
      <c r="N52" s="333"/>
      <c r="O52" s="333"/>
      <c r="P52" s="333"/>
      <c r="Q52" s="333"/>
      <c r="R52" s="333"/>
      <c r="S52" s="333"/>
      <c r="T52" s="333"/>
      <c r="U52" s="333"/>
      <c r="V52" s="333"/>
      <c r="W52" s="333"/>
      <c r="X52" s="333"/>
      <c r="Y52" s="333"/>
      <c r="Z52" s="333"/>
      <c r="AA52" s="333"/>
      <c r="AB52" s="333"/>
      <c r="AC52" s="333"/>
      <c r="AD52" s="412"/>
      <c r="AE52" s="412"/>
      <c r="AF52" s="334"/>
      <c r="AG52" s="334"/>
      <c r="AH52" s="334"/>
      <c r="AI52" s="334"/>
      <c r="AJ52" s="334"/>
      <c r="AK52" s="334"/>
      <c r="AL52" s="334"/>
      <c r="AM52" s="335"/>
      <c r="AN52" s="185"/>
      <c r="AO52" s="188"/>
      <c r="AP52" s="188"/>
      <c r="AS52" s="329" t="s">
        <v>40</v>
      </c>
      <c r="AT52" s="330"/>
      <c r="AU52" s="23">
        <f t="shared" si="7"/>
        <v>0</v>
      </c>
      <c r="AV52" s="22" t="str">
        <f t="shared" si="8"/>
        <v>入力なし</v>
      </c>
      <c r="AW52" s="22" t="str">
        <f t="shared" si="15"/>
        <v/>
      </c>
      <c r="AX52" s="22" t="str">
        <f t="shared" si="16"/>
        <v/>
      </c>
      <c r="AY52" s="22" t="str">
        <f t="shared" si="17"/>
        <v/>
      </c>
      <c r="AZ52" s="22" t="str">
        <f t="shared" si="18"/>
        <v/>
      </c>
      <c r="BA52" s="22" t="str">
        <f t="shared" si="1"/>
        <v/>
      </c>
      <c r="BB52" s="187" t="str">
        <f t="shared" si="9"/>
        <v/>
      </c>
      <c r="BC52" s="321"/>
      <c r="BD52" s="321"/>
      <c r="BE52" s="321"/>
      <c r="BF52" s="321"/>
      <c r="BG52" s="321"/>
      <c r="BH52" s="321"/>
      <c r="BI52" s="321"/>
      <c r="BJ52" s="22" t="str">
        <f t="shared" si="10"/>
        <v/>
      </c>
      <c r="BK52" s="187" t="str">
        <f t="shared" si="11"/>
        <v/>
      </c>
      <c r="BL52" s="187" t="str">
        <f t="shared" si="12"/>
        <v/>
      </c>
      <c r="BM52" s="22" t="str">
        <f t="shared" si="13"/>
        <v/>
      </c>
      <c r="BN52" s="187" t="str">
        <f t="shared" si="19"/>
        <v/>
      </c>
      <c r="BO52" s="1"/>
      <c r="BP52" s="1"/>
      <c r="BQ52" s="1"/>
      <c r="BW52" s="197"/>
      <c r="BX52" s="210" t="s">
        <v>460</v>
      </c>
      <c r="BY52" s="211"/>
      <c r="BZ52" s="214" t="s">
        <v>403</v>
      </c>
      <c r="CA52" s="214" t="s">
        <v>403</v>
      </c>
      <c r="CB52" s="214" t="s">
        <v>403</v>
      </c>
      <c r="CC52" s="287" t="s">
        <v>391</v>
      </c>
      <c r="CD52" s="287" t="s">
        <v>391</v>
      </c>
      <c r="CE52" s="287" t="s">
        <v>391</v>
      </c>
      <c r="CF52" s="190" t="s">
        <v>439</v>
      </c>
      <c r="CG52" s="214" t="s">
        <v>403</v>
      </c>
      <c r="CH52" s="214" t="s">
        <v>403</v>
      </c>
      <c r="CI52" s="219" t="s">
        <v>465</v>
      </c>
      <c r="CJ52" s="220"/>
    </row>
    <row r="53" spans="1:88" ht="34.5" customHeight="1">
      <c r="A53" s="20" t="str">
        <f t="shared" si="14"/>
        <v/>
      </c>
      <c r="C53" s="331" t="s">
        <v>41</v>
      </c>
      <c r="D53" s="332"/>
      <c r="E53" s="336"/>
      <c r="F53" s="336"/>
      <c r="G53" s="336"/>
      <c r="H53" s="336"/>
      <c r="I53" s="336"/>
      <c r="J53" s="336"/>
      <c r="K53" s="410"/>
      <c r="L53" s="410"/>
      <c r="M53" s="410"/>
      <c r="N53" s="333"/>
      <c r="O53" s="333"/>
      <c r="P53" s="333"/>
      <c r="Q53" s="333"/>
      <c r="R53" s="333"/>
      <c r="S53" s="333"/>
      <c r="T53" s="333"/>
      <c r="U53" s="333"/>
      <c r="V53" s="333"/>
      <c r="W53" s="333"/>
      <c r="X53" s="333"/>
      <c r="Y53" s="333"/>
      <c r="Z53" s="333"/>
      <c r="AA53" s="333"/>
      <c r="AB53" s="333"/>
      <c r="AC53" s="333"/>
      <c r="AD53" s="412"/>
      <c r="AE53" s="412"/>
      <c r="AF53" s="334"/>
      <c r="AG53" s="334"/>
      <c r="AH53" s="334"/>
      <c r="AI53" s="334"/>
      <c r="AJ53" s="334"/>
      <c r="AK53" s="334"/>
      <c r="AL53" s="334"/>
      <c r="AM53" s="335"/>
      <c r="AN53" s="185"/>
      <c r="AO53" s="188"/>
      <c r="AP53" s="188"/>
      <c r="AS53" s="329" t="s">
        <v>41</v>
      </c>
      <c r="AT53" s="330"/>
      <c r="AU53" s="23">
        <f t="shared" si="7"/>
        <v>0</v>
      </c>
      <c r="AV53" s="22" t="str">
        <f t="shared" si="8"/>
        <v>入力なし</v>
      </c>
      <c r="AW53" s="22" t="str">
        <f t="shared" si="15"/>
        <v/>
      </c>
      <c r="AX53" s="22" t="str">
        <f t="shared" si="16"/>
        <v/>
      </c>
      <c r="AY53" s="22" t="str">
        <f t="shared" si="17"/>
        <v/>
      </c>
      <c r="AZ53" s="22" t="str">
        <f t="shared" si="18"/>
        <v/>
      </c>
      <c r="BA53" s="22" t="str">
        <f t="shared" si="1"/>
        <v/>
      </c>
      <c r="BB53" s="187" t="str">
        <f t="shared" si="9"/>
        <v/>
      </c>
      <c r="BC53" s="321"/>
      <c r="BD53" s="321"/>
      <c r="BE53" s="321"/>
      <c r="BF53" s="321"/>
      <c r="BG53" s="321"/>
      <c r="BH53" s="321"/>
      <c r="BI53" s="321"/>
      <c r="BJ53" s="22" t="str">
        <f t="shared" si="10"/>
        <v/>
      </c>
      <c r="BK53" s="187" t="str">
        <f t="shared" si="11"/>
        <v/>
      </c>
      <c r="BL53" s="187" t="str">
        <f t="shared" si="12"/>
        <v/>
      </c>
      <c r="BM53" s="22" t="str">
        <f t="shared" si="13"/>
        <v/>
      </c>
      <c r="BN53" s="187" t="str">
        <f t="shared" si="19"/>
        <v/>
      </c>
      <c r="BO53" s="1"/>
      <c r="BP53" s="1"/>
      <c r="BQ53" s="1"/>
      <c r="BW53" s="198"/>
      <c r="BX53" s="210" t="s">
        <v>462</v>
      </c>
      <c r="BY53" s="211"/>
      <c r="BZ53" s="214" t="s">
        <v>403</v>
      </c>
      <c r="CA53" s="214" t="s">
        <v>403</v>
      </c>
      <c r="CB53" s="214" t="s">
        <v>403</v>
      </c>
      <c r="CC53" s="287" t="s">
        <v>391</v>
      </c>
      <c r="CD53" s="287" t="s">
        <v>391</v>
      </c>
      <c r="CE53" s="287" t="s">
        <v>391</v>
      </c>
      <c r="CF53" s="190" t="s">
        <v>439</v>
      </c>
      <c r="CG53" s="214" t="s">
        <v>403</v>
      </c>
      <c r="CH53" s="190" t="s">
        <v>276</v>
      </c>
      <c r="CI53" s="219" t="s">
        <v>466</v>
      </c>
      <c r="CJ53" s="220"/>
    </row>
    <row r="54" spans="1:88" ht="34.5" customHeight="1">
      <c r="A54" s="20" t="str">
        <f t="shared" si="14"/>
        <v/>
      </c>
      <c r="C54" s="331" t="s">
        <v>42</v>
      </c>
      <c r="D54" s="332"/>
      <c r="E54" s="336"/>
      <c r="F54" s="336"/>
      <c r="G54" s="336"/>
      <c r="H54" s="336"/>
      <c r="I54" s="336"/>
      <c r="J54" s="336"/>
      <c r="K54" s="410"/>
      <c r="L54" s="410"/>
      <c r="M54" s="410"/>
      <c r="N54" s="333"/>
      <c r="O54" s="333"/>
      <c r="P54" s="333"/>
      <c r="Q54" s="333"/>
      <c r="R54" s="333"/>
      <c r="S54" s="333"/>
      <c r="T54" s="333"/>
      <c r="U54" s="333"/>
      <c r="V54" s="333"/>
      <c r="W54" s="333"/>
      <c r="X54" s="333"/>
      <c r="Y54" s="333"/>
      <c r="Z54" s="333"/>
      <c r="AA54" s="333"/>
      <c r="AB54" s="333"/>
      <c r="AC54" s="333"/>
      <c r="AD54" s="412"/>
      <c r="AE54" s="412"/>
      <c r="AF54" s="334"/>
      <c r="AG54" s="334"/>
      <c r="AH54" s="334"/>
      <c r="AI54" s="334"/>
      <c r="AJ54" s="334"/>
      <c r="AK54" s="334"/>
      <c r="AL54" s="334"/>
      <c r="AM54" s="335"/>
      <c r="AN54" s="185"/>
      <c r="AO54" s="188"/>
      <c r="AP54" s="188"/>
      <c r="AS54" s="329" t="s">
        <v>42</v>
      </c>
      <c r="AT54" s="330"/>
      <c r="AU54" s="23">
        <f t="shared" si="7"/>
        <v>0</v>
      </c>
      <c r="AV54" s="22" t="str">
        <f t="shared" si="8"/>
        <v>入力なし</v>
      </c>
      <c r="AW54" s="22" t="str">
        <f t="shared" si="15"/>
        <v/>
      </c>
      <c r="AX54" s="22" t="str">
        <f t="shared" si="16"/>
        <v/>
      </c>
      <c r="AY54" s="22" t="str">
        <f t="shared" si="17"/>
        <v/>
      </c>
      <c r="AZ54" s="22" t="str">
        <f t="shared" si="18"/>
        <v/>
      </c>
      <c r="BA54" s="22" t="str">
        <f t="shared" si="1"/>
        <v/>
      </c>
      <c r="BB54" s="187" t="str">
        <f t="shared" si="9"/>
        <v/>
      </c>
      <c r="BC54" s="321"/>
      <c r="BD54" s="321"/>
      <c r="BE54" s="321"/>
      <c r="BF54" s="321"/>
      <c r="BG54" s="321"/>
      <c r="BH54" s="321"/>
      <c r="BI54" s="321"/>
      <c r="BJ54" s="22" t="str">
        <f t="shared" si="10"/>
        <v/>
      </c>
      <c r="BK54" s="187" t="str">
        <f t="shared" si="11"/>
        <v/>
      </c>
      <c r="BL54" s="187" t="str">
        <f t="shared" si="12"/>
        <v/>
      </c>
      <c r="BM54" s="22" t="str">
        <f t="shared" si="13"/>
        <v/>
      </c>
      <c r="BN54" s="187" t="str">
        <f t="shared" si="19"/>
        <v/>
      </c>
      <c r="BO54" s="1"/>
      <c r="BP54" s="1"/>
      <c r="BQ54" s="1"/>
    </row>
    <row r="55" spans="1:88" ht="34.5" customHeight="1">
      <c r="A55" s="20" t="str">
        <f t="shared" si="14"/>
        <v/>
      </c>
      <c r="C55" s="331" t="s">
        <v>43</v>
      </c>
      <c r="D55" s="332"/>
      <c r="E55" s="336"/>
      <c r="F55" s="336"/>
      <c r="G55" s="336"/>
      <c r="H55" s="336"/>
      <c r="I55" s="336"/>
      <c r="J55" s="336"/>
      <c r="K55" s="410"/>
      <c r="L55" s="410"/>
      <c r="M55" s="410"/>
      <c r="N55" s="333"/>
      <c r="O55" s="333"/>
      <c r="P55" s="333"/>
      <c r="Q55" s="333"/>
      <c r="R55" s="333"/>
      <c r="S55" s="333"/>
      <c r="T55" s="333"/>
      <c r="U55" s="333"/>
      <c r="V55" s="333"/>
      <c r="W55" s="333"/>
      <c r="X55" s="333"/>
      <c r="Y55" s="333"/>
      <c r="Z55" s="333"/>
      <c r="AA55" s="333"/>
      <c r="AB55" s="333"/>
      <c r="AC55" s="333"/>
      <c r="AD55" s="412"/>
      <c r="AE55" s="412"/>
      <c r="AF55" s="334"/>
      <c r="AG55" s="334"/>
      <c r="AH55" s="334"/>
      <c r="AI55" s="334"/>
      <c r="AJ55" s="334"/>
      <c r="AK55" s="334"/>
      <c r="AL55" s="334"/>
      <c r="AM55" s="335"/>
      <c r="AN55" s="185"/>
      <c r="AO55" s="188"/>
      <c r="AP55" s="188"/>
      <c r="AS55" s="329" t="s">
        <v>43</v>
      </c>
      <c r="AT55" s="330"/>
      <c r="AU55" s="23">
        <f t="shared" si="7"/>
        <v>0</v>
      </c>
      <c r="AV55" s="22" t="str">
        <f t="shared" si="8"/>
        <v>入力なし</v>
      </c>
      <c r="AW55" s="22" t="str">
        <f t="shared" si="15"/>
        <v/>
      </c>
      <c r="AX55" s="22" t="str">
        <f t="shared" si="16"/>
        <v/>
      </c>
      <c r="AY55" s="22" t="str">
        <f t="shared" si="17"/>
        <v/>
      </c>
      <c r="AZ55" s="22" t="str">
        <f t="shared" si="18"/>
        <v/>
      </c>
      <c r="BA55" s="22" t="str">
        <f t="shared" si="1"/>
        <v/>
      </c>
      <c r="BB55" s="187" t="str">
        <f t="shared" si="9"/>
        <v/>
      </c>
      <c r="BC55" s="321"/>
      <c r="BD55" s="321"/>
      <c r="BE55" s="321"/>
      <c r="BF55" s="321"/>
      <c r="BG55" s="321"/>
      <c r="BH55" s="321"/>
      <c r="BI55" s="321"/>
      <c r="BJ55" s="22" t="str">
        <f t="shared" si="10"/>
        <v/>
      </c>
      <c r="BK55" s="187" t="str">
        <f t="shared" si="11"/>
        <v/>
      </c>
      <c r="BL55" s="187" t="str">
        <f t="shared" si="12"/>
        <v/>
      </c>
      <c r="BM55" s="22" t="str">
        <f t="shared" si="13"/>
        <v/>
      </c>
      <c r="BN55" s="187" t="str">
        <f t="shared" si="19"/>
        <v/>
      </c>
      <c r="BO55" s="1"/>
      <c r="BP55" s="1"/>
      <c r="BQ55" s="1"/>
    </row>
    <row r="56" spans="1:88" ht="34.5" customHeight="1">
      <c r="A56" s="20" t="str">
        <f t="shared" si="14"/>
        <v/>
      </c>
      <c r="C56" s="331" t="s">
        <v>44</v>
      </c>
      <c r="D56" s="332"/>
      <c r="E56" s="336"/>
      <c r="F56" s="336"/>
      <c r="G56" s="336"/>
      <c r="H56" s="336"/>
      <c r="I56" s="336"/>
      <c r="J56" s="336"/>
      <c r="K56" s="410"/>
      <c r="L56" s="410"/>
      <c r="M56" s="410"/>
      <c r="N56" s="333"/>
      <c r="O56" s="333"/>
      <c r="P56" s="333"/>
      <c r="Q56" s="333"/>
      <c r="R56" s="333"/>
      <c r="S56" s="333"/>
      <c r="T56" s="333"/>
      <c r="U56" s="333"/>
      <c r="V56" s="333"/>
      <c r="W56" s="333"/>
      <c r="X56" s="333"/>
      <c r="Y56" s="333"/>
      <c r="Z56" s="333"/>
      <c r="AA56" s="333"/>
      <c r="AB56" s="333"/>
      <c r="AC56" s="333"/>
      <c r="AD56" s="412"/>
      <c r="AE56" s="412"/>
      <c r="AF56" s="334"/>
      <c r="AG56" s="334"/>
      <c r="AH56" s="334"/>
      <c r="AI56" s="334"/>
      <c r="AJ56" s="334"/>
      <c r="AK56" s="334"/>
      <c r="AL56" s="334"/>
      <c r="AM56" s="335"/>
      <c r="AN56" s="185"/>
      <c r="AO56" s="188"/>
      <c r="AP56" s="188"/>
      <c r="AS56" s="329" t="s">
        <v>44</v>
      </c>
      <c r="AT56" s="330"/>
      <c r="AU56" s="23">
        <f t="shared" si="7"/>
        <v>0</v>
      </c>
      <c r="AV56" s="22" t="str">
        <f t="shared" si="8"/>
        <v>入力なし</v>
      </c>
      <c r="AW56" s="22" t="str">
        <f t="shared" si="15"/>
        <v/>
      </c>
      <c r="AX56" s="22" t="str">
        <f t="shared" si="16"/>
        <v/>
      </c>
      <c r="AY56" s="22" t="str">
        <f t="shared" si="17"/>
        <v/>
      </c>
      <c r="AZ56" s="22" t="str">
        <f t="shared" si="18"/>
        <v/>
      </c>
      <c r="BA56" s="22" t="str">
        <f t="shared" si="1"/>
        <v/>
      </c>
      <c r="BB56" s="187" t="str">
        <f t="shared" si="9"/>
        <v/>
      </c>
      <c r="BC56" s="321"/>
      <c r="BD56" s="321"/>
      <c r="BE56" s="321"/>
      <c r="BF56" s="321"/>
      <c r="BG56" s="321"/>
      <c r="BH56" s="321"/>
      <c r="BI56" s="321"/>
      <c r="BJ56" s="22" t="str">
        <f t="shared" si="10"/>
        <v/>
      </c>
      <c r="BK56" s="187" t="str">
        <f t="shared" si="11"/>
        <v/>
      </c>
      <c r="BL56" s="187" t="str">
        <f t="shared" si="12"/>
        <v/>
      </c>
      <c r="BM56" s="22" t="str">
        <f t="shared" si="13"/>
        <v/>
      </c>
      <c r="BN56" s="187" t="str">
        <f t="shared" si="19"/>
        <v/>
      </c>
      <c r="BO56" s="1"/>
      <c r="BP56" s="1"/>
      <c r="BQ56" s="1"/>
    </row>
    <row r="57" spans="1:88" ht="34.5" customHeight="1">
      <c r="A57" s="20" t="str">
        <f t="shared" si="14"/>
        <v/>
      </c>
      <c r="C57" s="331" t="s">
        <v>45</v>
      </c>
      <c r="D57" s="332"/>
      <c r="E57" s="336"/>
      <c r="F57" s="336"/>
      <c r="G57" s="336"/>
      <c r="H57" s="336"/>
      <c r="I57" s="336"/>
      <c r="J57" s="336"/>
      <c r="K57" s="410"/>
      <c r="L57" s="410"/>
      <c r="M57" s="410"/>
      <c r="N57" s="333"/>
      <c r="O57" s="333"/>
      <c r="P57" s="333"/>
      <c r="Q57" s="333"/>
      <c r="R57" s="333"/>
      <c r="S57" s="333"/>
      <c r="T57" s="333"/>
      <c r="U57" s="333"/>
      <c r="V57" s="333"/>
      <c r="W57" s="333"/>
      <c r="X57" s="333"/>
      <c r="Y57" s="333"/>
      <c r="Z57" s="333"/>
      <c r="AA57" s="333"/>
      <c r="AB57" s="333"/>
      <c r="AC57" s="333"/>
      <c r="AD57" s="412"/>
      <c r="AE57" s="412"/>
      <c r="AF57" s="334"/>
      <c r="AG57" s="334"/>
      <c r="AH57" s="334"/>
      <c r="AI57" s="334"/>
      <c r="AJ57" s="334"/>
      <c r="AK57" s="334"/>
      <c r="AL57" s="334"/>
      <c r="AM57" s="335"/>
      <c r="AN57" s="185"/>
      <c r="AO57" s="188"/>
      <c r="AP57" s="188"/>
      <c r="AS57" s="329" t="s">
        <v>45</v>
      </c>
      <c r="AT57" s="330"/>
      <c r="AU57" s="23">
        <f t="shared" si="7"/>
        <v>0</v>
      </c>
      <c r="AV57" s="22" t="str">
        <f t="shared" si="8"/>
        <v>入力なし</v>
      </c>
      <c r="AW57" s="22" t="str">
        <f t="shared" si="15"/>
        <v/>
      </c>
      <c r="AX57" s="22" t="str">
        <f t="shared" si="16"/>
        <v/>
      </c>
      <c r="AY57" s="22" t="str">
        <f t="shared" si="17"/>
        <v/>
      </c>
      <c r="AZ57" s="22" t="str">
        <f t="shared" si="18"/>
        <v/>
      </c>
      <c r="BA57" s="22" t="str">
        <f t="shared" si="1"/>
        <v/>
      </c>
      <c r="BB57" s="187" t="str">
        <f t="shared" si="9"/>
        <v/>
      </c>
      <c r="BC57" s="321"/>
      <c r="BD57" s="321"/>
      <c r="BE57" s="321"/>
      <c r="BF57" s="321"/>
      <c r="BG57" s="321"/>
      <c r="BH57" s="321"/>
      <c r="BI57" s="321"/>
      <c r="BJ57" s="22" t="str">
        <f t="shared" si="10"/>
        <v/>
      </c>
      <c r="BK57" s="187" t="str">
        <f t="shared" si="11"/>
        <v/>
      </c>
      <c r="BL57" s="187" t="str">
        <f t="shared" si="12"/>
        <v/>
      </c>
      <c r="BM57" s="22" t="str">
        <f t="shared" si="13"/>
        <v/>
      </c>
      <c r="BN57" s="187" t="str">
        <f t="shared" si="19"/>
        <v/>
      </c>
      <c r="BO57" s="1"/>
      <c r="BP57" s="1"/>
      <c r="BQ57" s="1"/>
    </row>
    <row r="58" spans="1:88" ht="34.5" customHeight="1">
      <c r="A58" s="20" t="str">
        <f t="shared" si="14"/>
        <v/>
      </c>
      <c r="C58" s="331" t="s">
        <v>46</v>
      </c>
      <c r="D58" s="332"/>
      <c r="E58" s="336"/>
      <c r="F58" s="336"/>
      <c r="G58" s="336"/>
      <c r="H58" s="336"/>
      <c r="I58" s="336"/>
      <c r="J58" s="336"/>
      <c r="K58" s="410"/>
      <c r="L58" s="410"/>
      <c r="M58" s="410"/>
      <c r="N58" s="333"/>
      <c r="O58" s="333"/>
      <c r="P58" s="333"/>
      <c r="Q58" s="333"/>
      <c r="R58" s="333"/>
      <c r="S58" s="333"/>
      <c r="T58" s="333"/>
      <c r="U58" s="333"/>
      <c r="V58" s="333"/>
      <c r="W58" s="333"/>
      <c r="X58" s="333"/>
      <c r="Y58" s="333"/>
      <c r="Z58" s="333"/>
      <c r="AA58" s="333"/>
      <c r="AB58" s="333"/>
      <c r="AC58" s="333"/>
      <c r="AD58" s="412"/>
      <c r="AE58" s="412"/>
      <c r="AF58" s="334"/>
      <c r="AG58" s="334"/>
      <c r="AH58" s="334"/>
      <c r="AI58" s="334"/>
      <c r="AJ58" s="334"/>
      <c r="AK58" s="334"/>
      <c r="AL58" s="334"/>
      <c r="AM58" s="335"/>
      <c r="AN58" s="185"/>
      <c r="AO58" s="188"/>
      <c r="AP58" s="188"/>
      <c r="AS58" s="329" t="s">
        <v>46</v>
      </c>
      <c r="AT58" s="330"/>
      <c r="AU58" s="23">
        <f t="shared" si="7"/>
        <v>0</v>
      </c>
      <c r="AV58" s="22" t="str">
        <f t="shared" si="8"/>
        <v>入力なし</v>
      </c>
      <c r="AW58" s="22" t="str">
        <f t="shared" si="15"/>
        <v/>
      </c>
      <c r="AX58" s="22" t="str">
        <f t="shared" si="16"/>
        <v/>
      </c>
      <c r="AY58" s="22" t="str">
        <f t="shared" si="17"/>
        <v/>
      </c>
      <c r="AZ58" s="22" t="str">
        <f t="shared" si="18"/>
        <v/>
      </c>
      <c r="BA58" s="22" t="str">
        <f t="shared" si="1"/>
        <v/>
      </c>
      <c r="BB58" s="187" t="str">
        <f t="shared" si="9"/>
        <v/>
      </c>
      <c r="BC58" s="321"/>
      <c r="BD58" s="321"/>
      <c r="BE58" s="321"/>
      <c r="BF58" s="321"/>
      <c r="BG58" s="321"/>
      <c r="BH58" s="321"/>
      <c r="BI58" s="321"/>
      <c r="BJ58" s="22" t="str">
        <f t="shared" si="10"/>
        <v/>
      </c>
      <c r="BK58" s="187" t="str">
        <f t="shared" si="11"/>
        <v/>
      </c>
      <c r="BL58" s="187" t="str">
        <f t="shared" si="12"/>
        <v/>
      </c>
      <c r="BM58" s="22" t="str">
        <f t="shared" si="13"/>
        <v/>
      </c>
      <c r="BN58" s="187" t="str">
        <f t="shared" si="19"/>
        <v/>
      </c>
      <c r="BO58" s="1"/>
      <c r="BP58" s="1"/>
      <c r="BQ58" s="1"/>
    </row>
    <row r="59" spans="1:88" ht="34.5" customHeight="1">
      <c r="A59" s="20" t="str">
        <f t="shared" si="14"/>
        <v/>
      </c>
      <c r="C59" s="331" t="s">
        <v>47</v>
      </c>
      <c r="D59" s="332"/>
      <c r="E59" s="336"/>
      <c r="F59" s="336"/>
      <c r="G59" s="336"/>
      <c r="H59" s="336"/>
      <c r="I59" s="336"/>
      <c r="J59" s="336"/>
      <c r="K59" s="410"/>
      <c r="L59" s="410"/>
      <c r="M59" s="410"/>
      <c r="N59" s="333"/>
      <c r="O59" s="333"/>
      <c r="P59" s="333"/>
      <c r="Q59" s="333"/>
      <c r="R59" s="333"/>
      <c r="S59" s="333"/>
      <c r="T59" s="333"/>
      <c r="U59" s="333"/>
      <c r="V59" s="333"/>
      <c r="W59" s="333"/>
      <c r="X59" s="333"/>
      <c r="Y59" s="333"/>
      <c r="Z59" s="333"/>
      <c r="AA59" s="333"/>
      <c r="AB59" s="333"/>
      <c r="AC59" s="333"/>
      <c r="AD59" s="412"/>
      <c r="AE59" s="412"/>
      <c r="AF59" s="334"/>
      <c r="AG59" s="334"/>
      <c r="AH59" s="334"/>
      <c r="AI59" s="334"/>
      <c r="AJ59" s="334"/>
      <c r="AK59" s="334"/>
      <c r="AL59" s="334"/>
      <c r="AM59" s="335"/>
      <c r="AN59" s="185"/>
      <c r="AO59" s="188"/>
      <c r="AP59" s="188"/>
      <c r="AS59" s="329" t="s">
        <v>47</v>
      </c>
      <c r="AT59" s="330"/>
      <c r="AU59" s="23">
        <f t="shared" si="7"/>
        <v>0</v>
      </c>
      <c r="AV59" s="22" t="str">
        <f t="shared" si="8"/>
        <v>入力なし</v>
      </c>
      <c r="AW59" s="22" t="str">
        <f t="shared" si="15"/>
        <v/>
      </c>
      <c r="AX59" s="22" t="str">
        <f t="shared" si="16"/>
        <v/>
      </c>
      <c r="AY59" s="22" t="str">
        <f t="shared" si="17"/>
        <v/>
      </c>
      <c r="AZ59" s="22" t="str">
        <f t="shared" si="18"/>
        <v/>
      </c>
      <c r="BA59" s="22" t="str">
        <f t="shared" si="1"/>
        <v/>
      </c>
      <c r="BB59" s="187" t="str">
        <f t="shared" si="9"/>
        <v/>
      </c>
      <c r="BC59" s="321"/>
      <c r="BD59" s="321"/>
      <c r="BE59" s="321"/>
      <c r="BF59" s="321"/>
      <c r="BG59" s="321"/>
      <c r="BH59" s="321"/>
      <c r="BI59" s="321"/>
      <c r="BJ59" s="22" t="str">
        <f t="shared" si="10"/>
        <v/>
      </c>
      <c r="BK59" s="187" t="str">
        <f t="shared" si="11"/>
        <v/>
      </c>
      <c r="BL59" s="187" t="str">
        <f t="shared" si="12"/>
        <v/>
      </c>
      <c r="BM59" s="22" t="str">
        <f t="shared" si="13"/>
        <v/>
      </c>
      <c r="BN59" s="187" t="str">
        <f t="shared" si="19"/>
        <v/>
      </c>
      <c r="BO59" s="1"/>
      <c r="BP59" s="1"/>
      <c r="BQ59" s="1"/>
    </row>
    <row r="60" spans="1:88" ht="34.5" customHeight="1">
      <c r="A60" s="20" t="str">
        <f t="shared" si="14"/>
        <v/>
      </c>
      <c r="C60" s="331" t="s">
        <v>48</v>
      </c>
      <c r="D60" s="332"/>
      <c r="E60" s="336"/>
      <c r="F60" s="336"/>
      <c r="G60" s="336"/>
      <c r="H60" s="336"/>
      <c r="I60" s="336"/>
      <c r="J60" s="336"/>
      <c r="K60" s="410"/>
      <c r="L60" s="410"/>
      <c r="M60" s="410"/>
      <c r="N60" s="333"/>
      <c r="O60" s="333"/>
      <c r="P60" s="333"/>
      <c r="Q60" s="333"/>
      <c r="R60" s="333"/>
      <c r="S60" s="333"/>
      <c r="T60" s="333"/>
      <c r="U60" s="333"/>
      <c r="V60" s="333"/>
      <c r="W60" s="333"/>
      <c r="X60" s="333"/>
      <c r="Y60" s="333"/>
      <c r="Z60" s="333"/>
      <c r="AA60" s="333"/>
      <c r="AB60" s="333"/>
      <c r="AC60" s="333"/>
      <c r="AD60" s="412"/>
      <c r="AE60" s="412"/>
      <c r="AF60" s="334"/>
      <c r="AG60" s="334"/>
      <c r="AH60" s="334"/>
      <c r="AI60" s="334"/>
      <c r="AJ60" s="334"/>
      <c r="AK60" s="334"/>
      <c r="AL60" s="334"/>
      <c r="AM60" s="335"/>
      <c r="AN60" s="185"/>
      <c r="AO60" s="188"/>
      <c r="AP60" s="188"/>
      <c r="AS60" s="329" t="s">
        <v>48</v>
      </c>
      <c r="AT60" s="330"/>
      <c r="AU60" s="23">
        <f t="shared" si="7"/>
        <v>0</v>
      </c>
      <c r="AV60" s="22" t="str">
        <f t="shared" si="8"/>
        <v>入力なし</v>
      </c>
      <c r="AW60" s="22" t="str">
        <f t="shared" si="15"/>
        <v/>
      </c>
      <c r="AX60" s="22" t="str">
        <f t="shared" si="16"/>
        <v/>
      </c>
      <c r="AY60" s="22" t="str">
        <f t="shared" si="17"/>
        <v/>
      </c>
      <c r="AZ60" s="22" t="str">
        <f t="shared" si="18"/>
        <v/>
      </c>
      <c r="BA60" s="22" t="str">
        <f t="shared" si="1"/>
        <v/>
      </c>
      <c r="BB60" s="187" t="str">
        <f t="shared" si="9"/>
        <v/>
      </c>
      <c r="BC60" s="321"/>
      <c r="BD60" s="321"/>
      <c r="BE60" s="321"/>
      <c r="BF60" s="321"/>
      <c r="BG60" s="321"/>
      <c r="BH60" s="321"/>
      <c r="BI60" s="321"/>
      <c r="BJ60" s="22" t="str">
        <f t="shared" si="10"/>
        <v/>
      </c>
      <c r="BK60" s="187" t="str">
        <f t="shared" si="11"/>
        <v/>
      </c>
      <c r="BL60" s="187" t="str">
        <f t="shared" si="12"/>
        <v/>
      </c>
      <c r="BM60" s="22" t="str">
        <f t="shared" si="13"/>
        <v/>
      </c>
      <c r="BN60" s="187" t="str">
        <f t="shared" si="19"/>
        <v/>
      </c>
      <c r="BO60" s="1"/>
      <c r="BP60" s="1"/>
      <c r="BQ60" s="1"/>
    </row>
    <row r="61" spans="1:88" ht="34.5" customHeight="1">
      <c r="A61" s="20" t="str">
        <f t="shared" si="14"/>
        <v/>
      </c>
      <c r="C61" s="331" t="s">
        <v>49</v>
      </c>
      <c r="D61" s="332"/>
      <c r="E61" s="336"/>
      <c r="F61" s="336"/>
      <c r="G61" s="336"/>
      <c r="H61" s="336"/>
      <c r="I61" s="336"/>
      <c r="J61" s="336"/>
      <c r="K61" s="410"/>
      <c r="L61" s="410"/>
      <c r="M61" s="410"/>
      <c r="N61" s="333"/>
      <c r="O61" s="333"/>
      <c r="P61" s="333"/>
      <c r="Q61" s="333"/>
      <c r="R61" s="333"/>
      <c r="S61" s="333"/>
      <c r="T61" s="333"/>
      <c r="U61" s="333"/>
      <c r="V61" s="333"/>
      <c r="W61" s="333"/>
      <c r="X61" s="333"/>
      <c r="Y61" s="333"/>
      <c r="Z61" s="333"/>
      <c r="AA61" s="333"/>
      <c r="AB61" s="333"/>
      <c r="AC61" s="333"/>
      <c r="AD61" s="412"/>
      <c r="AE61" s="412"/>
      <c r="AF61" s="334"/>
      <c r="AG61" s="334"/>
      <c r="AH61" s="334"/>
      <c r="AI61" s="334"/>
      <c r="AJ61" s="334"/>
      <c r="AK61" s="334"/>
      <c r="AL61" s="334"/>
      <c r="AM61" s="335"/>
      <c r="AN61" s="185"/>
      <c r="AO61" s="188"/>
      <c r="AP61" s="188"/>
      <c r="AS61" s="329" t="s">
        <v>49</v>
      </c>
      <c r="AT61" s="330"/>
      <c r="AU61" s="23">
        <f t="shared" si="7"/>
        <v>0</v>
      </c>
      <c r="AV61" s="22" t="str">
        <f t="shared" si="8"/>
        <v>入力なし</v>
      </c>
      <c r="AW61" s="22" t="str">
        <f t="shared" si="15"/>
        <v/>
      </c>
      <c r="AX61" s="22" t="str">
        <f t="shared" si="16"/>
        <v/>
      </c>
      <c r="AY61" s="22" t="str">
        <f t="shared" si="17"/>
        <v/>
      </c>
      <c r="AZ61" s="22" t="str">
        <f t="shared" si="18"/>
        <v/>
      </c>
      <c r="BA61" s="22" t="str">
        <f t="shared" si="1"/>
        <v/>
      </c>
      <c r="BB61" s="187" t="str">
        <f t="shared" si="9"/>
        <v/>
      </c>
      <c r="BC61" s="321"/>
      <c r="BD61" s="321"/>
      <c r="BE61" s="321"/>
      <c r="BF61" s="321"/>
      <c r="BG61" s="321"/>
      <c r="BH61" s="321"/>
      <c r="BI61" s="321"/>
      <c r="BJ61" s="22" t="str">
        <f t="shared" si="10"/>
        <v/>
      </c>
      <c r="BK61" s="187" t="str">
        <f t="shared" si="11"/>
        <v/>
      </c>
      <c r="BL61" s="187" t="str">
        <f t="shared" si="12"/>
        <v/>
      </c>
      <c r="BM61" s="22" t="str">
        <f t="shared" si="13"/>
        <v/>
      </c>
      <c r="BN61" s="187" t="str">
        <f t="shared" si="19"/>
        <v/>
      </c>
      <c r="BO61" s="1"/>
      <c r="BP61" s="1"/>
      <c r="BQ61" s="1"/>
    </row>
    <row r="62" spans="1:88" ht="34.5" customHeight="1">
      <c r="A62" s="20" t="str">
        <f t="shared" si="14"/>
        <v/>
      </c>
      <c r="C62" s="331" t="s">
        <v>50</v>
      </c>
      <c r="D62" s="332"/>
      <c r="E62" s="336"/>
      <c r="F62" s="336"/>
      <c r="G62" s="336"/>
      <c r="H62" s="336"/>
      <c r="I62" s="336"/>
      <c r="J62" s="336"/>
      <c r="K62" s="410"/>
      <c r="L62" s="410"/>
      <c r="M62" s="410"/>
      <c r="N62" s="333"/>
      <c r="O62" s="333"/>
      <c r="P62" s="333"/>
      <c r="Q62" s="333"/>
      <c r="R62" s="333"/>
      <c r="S62" s="333"/>
      <c r="T62" s="333"/>
      <c r="U62" s="333"/>
      <c r="V62" s="333"/>
      <c r="W62" s="333"/>
      <c r="X62" s="333"/>
      <c r="Y62" s="333"/>
      <c r="Z62" s="333"/>
      <c r="AA62" s="333"/>
      <c r="AB62" s="333"/>
      <c r="AC62" s="333"/>
      <c r="AD62" s="412"/>
      <c r="AE62" s="412"/>
      <c r="AF62" s="334"/>
      <c r="AG62" s="334"/>
      <c r="AH62" s="334"/>
      <c r="AI62" s="334"/>
      <c r="AJ62" s="334"/>
      <c r="AK62" s="334"/>
      <c r="AL62" s="334"/>
      <c r="AM62" s="335"/>
      <c r="AN62" s="185"/>
      <c r="AO62" s="188"/>
      <c r="AP62" s="188"/>
      <c r="AS62" s="329" t="s">
        <v>50</v>
      </c>
      <c r="AT62" s="330"/>
      <c r="AU62" s="23">
        <f t="shared" si="7"/>
        <v>0</v>
      </c>
      <c r="AV62" s="22" t="str">
        <f t="shared" si="8"/>
        <v>入力なし</v>
      </c>
      <c r="AW62" s="22" t="str">
        <f t="shared" si="15"/>
        <v/>
      </c>
      <c r="AX62" s="22" t="str">
        <f t="shared" si="16"/>
        <v/>
      </c>
      <c r="AY62" s="22" t="str">
        <f t="shared" si="17"/>
        <v/>
      </c>
      <c r="AZ62" s="22" t="str">
        <f t="shared" si="18"/>
        <v/>
      </c>
      <c r="BA62" s="22" t="str">
        <f t="shared" si="1"/>
        <v/>
      </c>
      <c r="BB62" s="187" t="str">
        <f t="shared" si="9"/>
        <v/>
      </c>
      <c r="BC62" s="321"/>
      <c r="BD62" s="321"/>
      <c r="BE62" s="321"/>
      <c r="BF62" s="321"/>
      <c r="BG62" s="321"/>
      <c r="BH62" s="321"/>
      <c r="BI62" s="321"/>
      <c r="BJ62" s="22" t="str">
        <f t="shared" si="10"/>
        <v/>
      </c>
      <c r="BK62" s="187" t="str">
        <f t="shared" si="11"/>
        <v/>
      </c>
      <c r="BL62" s="187" t="str">
        <f t="shared" si="12"/>
        <v/>
      </c>
      <c r="BM62" s="22" t="str">
        <f t="shared" si="13"/>
        <v/>
      </c>
      <c r="BN62" s="187" t="str">
        <f t="shared" si="19"/>
        <v/>
      </c>
      <c r="BO62" s="1"/>
      <c r="BP62" s="1"/>
      <c r="BQ62" s="1"/>
    </row>
    <row r="63" spans="1:88" ht="34.5" customHeight="1">
      <c r="A63" s="20" t="str">
        <f t="shared" si="14"/>
        <v/>
      </c>
      <c r="C63" s="331" t="s">
        <v>51</v>
      </c>
      <c r="D63" s="332"/>
      <c r="E63" s="336"/>
      <c r="F63" s="336"/>
      <c r="G63" s="336"/>
      <c r="H63" s="336"/>
      <c r="I63" s="336"/>
      <c r="J63" s="336"/>
      <c r="K63" s="410"/>
      <c r="L63" s="410"/>
      <c r="M63" s="410"/>
      <c r="N63" s="333"/>
      <c r="O63" s="333"/>
      <c r="P63" s="333"/>
      <c r="Q63" s="333"/>
      <c r="R63" s="333"/>
      <c r="S63" s="333"/>
      <c r="T63" s="333"/>
      <c r="U63" s="333"/>
      <c r="V63" s="333"/>
      <c r="W63" s="333"/>
      <c r="X63" s="333"/>
      <c r="Y63" s="333"/>
      <c r="Z63" s="333"/>
      <c r="AA63" s="333"/>
      <c r="AB63" s="333"/>
      <c r="AC63" s="333"/>
      <c r="AD63" s="412"/>
      <c r="AE63" s="412"/>
      <c r="AF63" s="334"/>
      <c r="AG63" s="334"/>
      <c r="AH63" s="334"/>
      <c r="AI63" s="334"/>
      <c r="AJ63" s="334"/>
      <c r="AK63" s="334"/>
      <c r="AL63" s="334"/>
      <c r="AM63" s="335"/>
      <c r="AN63" s="185"/>
      <c r="AO63" s="188"/>
      <c r="AP63" s="188"/>
      <c r="AS63" s="329" t="s">
        <v>51</v>
      </c>
      <c r="AT63" s="330"/>
      <c r="AU63" s="23">
        <f t="shared" si="7"/>
        <v>0</v>
      </c>
      <c r="AV63" s="22" t="str">
        <f t="shared" si="8"/>
        <v>入力なし</v>
      </c>
      <c r="AW63" s="22" t="str">
        <f t="shared" si="15"/>
        <v/>
      </c>
      <c r="AX63" s="22" t="str">
        <f t="shared" si="16"/>
        <v/>
      </c>
      <c r="AY63" s="22" t="str">
        <f t="shared" si="17"/>
        <v/>
      </c>
      <c r="AZ63" s="22" t="str">
        <f t="shared" si="18"/>
        <v/>
      </c>
      <c r="BA63" s="22" t="str">
        <f t="shared" si="1"/>
        <v/>
      </c>
      <c r="BB63" s="187" t="str">
        <f t="shared" si="9"/>
        <v/>
      </c>
      <c r="BC63" s="321"/>
      <c r="BD63" s="321"/>
      <c r="BE63" s="321"/>
      <c r="BF63" s="321"/>
      <c r="BG63" s="321"/>
      <c r="BH63" s="321"/>
      <c r="BI63" s="321"/>
      <c r="BJ63" s="22" t="str">
        <f t="shared" si="10"/>
        <v/>
      </c>
      <c r="BK63" s="187" t="str">
        <f t="shared" si="11"/>
        <v/>
      </c>
      <c r="BL63" s="187" t="str">
        <f t="shared" si="12"/>
        <v/>
      </c>
      <c r="BM63" s="22" t="str">
        <f t="shared" si="13"/>
        <v/>
      </c>
      <c r="BN63" s="187" t="str">
        <f t="shared" si="19"/>
        <v/>
      </c>
      <c r="BO63" s="1"/>
      <c r="BP63" s="1"/>
      <c r="BQ63" s="1"/>
    </row>
    <row r="64" spans="1:88" ht="34.5" customHeight="1">
      <c r="A64" s="20" t="str">
        <f t="shared" si="14"/>
        <v/>
      </c>
      <c r="C64" s="331" t="s">
        <v>52</v>
      </c>
      <c r="D64" s="332"/>
      <c r="E64" s="336"/>
      <c r="F64" s="336"/>
      <c r="G64" s="336"/>
      <c r="H64" s="336"/>
      <c r="I64" s="336"/>
      <c r="J64" s="336"/>
      <c r="K64" s="410"/>
      <c r="L64" s="410"/>
      <c r="M64" s="410"/>
      <c r="N64" s="333"/>
      <c r="O64" s="333"/>
      <c r="P64" s="333"/>
      <c r="Q64" s="333"/>
      <c r="R64" s="333"/>
      <c r="S64" s="333"/>
      <c r="T64" s="333"/>
      <c r="U64" s="333"/>
      <c r="V64" s="333"/>
      <c r="W64" s="333"/>
      <c r="X64" s="333"/>
      <c r="Y64" s="333"/>
      <c r="Z64" s="333"/>
      <c r="AA64" s="333"/>
      <c r="AB64" s="333"/>
      <c r="AC64" s="333"/>
      <c r="AD64" s="412"/>
      <c r="AE64" s="412"/>
      <c r="AF64" s="334"/>
      <c r="AG64" s="334"/>
      <c r="AH64" s="334"/>
      <c r="AI64" s="334"/>
      <c r="AJ64" s="334"/>
      <c r="AK64" s="334"/>
      <c r="AL64" s="334"/>
      <c r="AM64" s="335"/>
      <c r="AN64" s="185"/>
      <c r="AO64" s="188"/>
      <c r="AP64" s="188"/>
      <c r="AS64" s="329" t="s">
        <v>52</v>
      </c>
      <c r="AT64" s="330"/>
      <c r="AU64" s="23">
        <f t="shared" si="7"/>
        <v>0</v>
      </c>
      <c r="AV64" s="22" t="str">
        <f t="shared" si="8"/>
        <v>入力なし</v>
      </c>
      <c r="AW64" s="22" t="str">
        <f t="shared" si="15"/>
        <v/>
      </c>
      <c r="AX64" s="22" t="str">
        <f t="shared" si="16"/>
        <v/>
      </c>
      <c r="AY64" s="22" t="str">
        <f t="shared" si="17"/>
        <v/>
      </c>
      <c r="AZ64" s="22" t="str">
        <f t="shared" si="18"/>
        <v/>
      </c>
      <c r="BA64" s="22" t="str">
        <f t="shared" si="1"/>
        <v/>
      </c>
      <c r="BB64" s="187" t="str">
        <f t="shared" si="9"/>
        <v/>
      </c>
      <c r="BC64" s="321"/>
      <c r="BD64" s="321"/>
      <c r="BE64" s="321"/>
      <c r="BF64" s="321"/>
      <c r="BG64" s="321"/>
      <c r="BH64" s="321"/>
      <c r="BI64" s="321"/>
      <c r="BJ64" s="22" t="str">
        <f t="shared" si="10"/>
        <v/>
      </c>
      <c r="BK64" s="187" t="str">
        <f t="shared" si="11"/>
        <v/>
      </c>
      <c r="BL64" s="187" t="str">
        <f t="shared" si="12"/>
        <v/>
      </c>
      <c r="BM64" s="22" t="str">
        <f t="shared" si="13"/>
        <v/>
      </c>
      <c r="BN64" s="187" t="str">
        <f t="shared" si="19"/>
        <v/>
      </c>
      <c r="BO64" s="1"/>
      <c r="BP64" s="1"/>
      <c r="BQ64" s="1"/>
    </row>
    <row r="65" spans="1:69" ht="34.5" customHeight="1">
      <c r="A65" s="20" t="str">
        <f t="shared" si="14"/>
        <v/>
      </c>
      <c r="C65" s="331" t="s">
        <v>53</v>
      </c>
      <c r="D65" s="332"/>
      <c r="E65" s="336"/>
      <c r="F65" s="336"/>
      <c r="G65" s="336"/>
      <c r="H65" s="336"/>
      <c r="I65" s="336"/>
      <c r="J65" s="336"/>
      <c r="K65" s="410"/>
      <c r="L65" s="410"/>
      <c r="M65" s="410"/>
      <c r="N65" s="333"/>
      <c r="O65" s="333"/>
      <c r="P65" s="333"/>
      <c r="Q65" s="333"/>
      <c r="R65" s="333"/>
      <c r="S65" s="333"/>
      <c r="T65" s="333"/>
      <c r="U65" s="333"/>
      <c r="V65" s="333"/>
      <c r="W65" s="333"/>
      <c r="X65" s="333"/>
      <c r="Y65" s="333"/>
      <c r="Z65" s="333"/>
      <c r="AA65" s="333"/>
      <c r="AB65" s="333"/>
      <c r="AC65" s="333"/>
      <c r="AD65" s="412"/>
      <c r="AE65" s="412"/>
      <c r="AF65" s="334"/>
      <c r="AG65" s="334"/>
      <c r="AH65" s="334"/>
      <c r="AI65" s="334"/>
      <c r="AJ65" s="334"/>
      <c r="AK65" s="334"/>
      <c r="AL65" s="334"/>
      <c r="AM65" s="335"/>
      <c r="AN65" s="185"/>
      <c r="AO65" s="188"/>
      <c r="AP65" s="188"/>
      <c r="AS65" s="329" t="s">
        <v>53</v>
      </c>
      <c r="AT65" s="330"/>
      <c r="AU65" s="23">
        <f t="shared" si="7"/>
        <v>0</v>
      </c>
      <c r="AV65" s="22" t="str">
        <f t="shared" si="8"/>
        <v>入力なし</v>
      </c>
      <c r="AW65" s="22" t="str">
        <f t="shared" si="15"/>
        <v/>
      </c>
      <c r="AX65" s="22" t="str">
        <f t="shared" si="16"/>
        <v/>
      </c>
      <c r="AY65" s="22" t="str">
        <f t="shared" si="17"/>
        <v/>
      </c>
      <c r="AZ65" s="22" t="str">
        <f t="shared" si="18"/>
        <v/>
      </c>
      <c r="BA65" s="22" t="str">
        <f t="shared" si="1"/>
        <v/>
      </c>
      <c r="BB65" s="187" t="str">
        <f t="shared" si="9"/>
        <v/>
      </c>
      <c r="BC65" s="321"/>
      <c r="BD65" s="321"/>
      <c r="BE65" s="321"/>
      <c r="BF65" s="321"/>
      <c r="BG65" s="321"/>
      <c r="BH65" s="321"/>
      <c r="BI65" s="321"/>
      <c r="BJ65" s="22" t="str">
        <f t="shared" si="10"/>
        <v/>
      </c>
      <c r="BK65" s="187" t="str">
        <f t="shared" si="11"/>
        <v/>
      </c>
      <c r="BL65" s="187" t="str">
        <f t="shared" si="12"/>
        <v/>
      </c>
      <c r="BM65" s="22" t="str">
        <f t="shared" si="13"/>
        <v/>
      </c>
      <c r="BN65" s="187" t="str">
        <f t="shared" si="19"/>
        <v/>
      </c>
      <c r="BO65" s="1"/>
      <c r="BP65" s="1"/>
      <c r="BQ65" s="1"/>
    </row>
    <row r="66" spans="1:69" ht="34.5" customHeight="1">
      <c r="A66" s="20" t="str">
        <f t="shared" si="14"/>
        <v/>
      </c>
      <c r="C66" s="331" t="s">
        <v>54</v>
      </c>
      <c r="D66" s="332"/>
      <c r="E66" s="336"/>
      <c r="F66" s="336"/>
      <c r="G66" s="336"/>
      <c r="H66" s="336"/>
      <c r="I66" s="336"/>
      <c r="J66" s="336"/>
      <c r="K66" s="410"/>
      <c r="L66" s="410"/>
      <c r="M66" s="410"/>
      <c r="N66" s="333"/>
      <c r="O66" s="333"/>
      <c r="P66" s="333"/>
      <c r="Q66" s="333"/>
      <c r="R66" s="333"/>
      <c r="S66" s="333"/>
      <c r="T66" s="333"/>
      <c r="U66" s="333"/>
      <c r="V66" s="333"/>
      <c r="W66" s="333"/>
      <c r="X66" s="333"/>
      <c r="Y66" s="333"/>
      <c r="Z66" s="333"/>
      <c r="AA66" s="333"/>
      <c r="AB66" s="333"/>
      <c r="AC66" s="333"/>
      <c r="AD66" s="412"/>
      <c r="AE66" s="412"/>
      <c r="AF66" s="334"/>
      <c r="AG66" s="334"/>
      <c r="AH66" s="334"/>
      <c r="AI66" s="334"/>
      <c r="AJ66" s="334"/>
      <c r="AK66" s="334"/>
      <c r="AL66" s="334"/>
      <c r="AM66" s="335"/>
      <c r="AN66" s="185"/>
      <c r="AO66" s="188"/>
      <c r="AP66" s="188"/>
      <c r="AS66" s="329" t="s">
        <v>54</v>
      </c>
      <c r="AT66" s="330"/>
      <c r="AU66" s="23">
        <f t="shared" si="7"/>
        <v>0</v>
      </c>
      <c r="AV66" s="22" t="str">
        <f t="shared" si="8"/>
        <v>入力なし</v>
      </c>
      <c r="AW66" s="22" t="str">
        <f t="shared" si="15"/>
        <v/>
      </c>
      <c r="AX66" s="22" t="str">
        <f t="shared" si="16"/>
        <v/>
      </c>
      <c r="AY66" s="22" t="str">
        <f t="shared" si="17"/>
        <v/>
      </c>
      <c r="AZ66" s="22" t="str">
        <f t="shared" si="18"/>
        <v/>
      </c>
      <c r="BA66" s="22" t="str">
        <f t="shared" si="1"/>
        <v/>
      </c>
      <c r="BB66" s="187" t="str">
        <f t="shared" si="9"/>
        <v/>
      </c>
      <c r="BC66" s="321"/>
      <c r="BD66" s="321"/>
      <c r="BE66" s="321"/>
      <c r="BF66" s="321"/>
      <c r="BG66" s="321"/>
      <c r="BH66" s="321"/>
      <c r="BI66" s="321"/>
      <c r="BJ66" s="22" t="str">
        <f t="shared" si="10"/>
        <v/>
      </c>
      <c r="BK66" s="187" t="str">
        <f t="shared" si="11"/>
        <v/>
      </c>
      <c r="BL66" s="187" t="str">
        <f t="shared" si="12"/>
        <v/>
      </c>
      <c r="BM66" s="22" t="str">
        <f t="shared" si="13"/>
        <v/>
      </c>
      <c r="BN66" s="187" t="str">
        <f t="shared" si="19"/>
        <v/>
      </c>
      <c r="BO66" s="1"/>
      <c r="BP66" s="1"/>
      <c r="BQ66" s="1"/>
    </row>
    <row r="67" spans="1:69" ht="34.5" customHeight="1">
      <c r="A67" s="20" t="str">
        <f t="shared" si="14"/>
        <v/>
      </c>
      <c r="C67" s="331" t="s">
        <v>55</v>
      </c>
      <c r="D67" s="332"/>
      <c r="E67" s="336"/>
      <c r="F67" s="336"/>
      <c r="G67" s="336"/>
      <c r="H67" s="336"/>
      <c r="I67" s="336"/>
      <c r="J67" s="336"/>
      <c r="K67" s="410"/>
      <c r="L67" s="410"/>
      <c r="M67" s="410"/>
      <c r="N67" s="333"/>
      <c r="O67" s="333"/>
      <c r="P67" s="333"/>
      <c r="Q67" s="333"/>
      <c r="R67" s="333"/>
      <c r="S67" s="333"/>
      <c r="T67" s="333"/>
      <c r="U67" s="333"/>
      <c r="V67" s="333"/>
      <c r="W67" s="333"/>
      <c r="X67" s="333"/>
      <c r="Y67" s="333"/>
      <c r="Z67" s="333"/>
      <c r="AA67" s="333"/>
      <c r="AB67" s="333"/>
      <c r="AC67" s="333"/>
      <c r="AD67" s="412"/>
      <c r="AE67" s="412"/>
      <c r="AF67" s="334"/>
      <c r="AG67" s="334"/>
      <c r="AH67" s="334"/>
      <c r="AI67" s="334"/>
      <c r="AJ67" s="334"/>
      <c r="AK67" s="334"/>
      <c r="AL67" s="334"/>
      <c r="AM67" s="335"/>
      <c r="AN67" s="185"/>
      <c r="AO67" s="188"/>
      <c r="AP67" s="188"/>
      <c r="AS67" s="329" t="s">
        <v>55</v>
      </c>
      <c r="AT67" s="330"/>
      <c r="AU67" s="23">
        <f t="shared" si="7"/>
        <v>0</v>
      </c>
      <c r="AV67" s="22" t="str">
        <f t="shared" si="8"/>
        <v>入力なし</v>
      </c>
      <c r="AW67" s="22" t="str">
        <f t="shared" si="15"/>
        <v/>
      </c>
      <c r="AX67" s="22" t="str">
        <f t="shared" si="16"/>
        <v/>
      </c>
      <c r="AY67" s="22" t="str">
        <f t="shared" si="17"/>
        <v/>
      </c>
      <c r="AZ67" s="22" t="str">
        <f t="shared" si="18"/>
        <v/>
      </c>
      <c r="BA67" s="22" t="str">
        <f t="shared" si="1"/>
        <v/>
      </c>
      <c r="BB67" s="187" t="str">
        <f t="shared" si="9"/>
        <v/>
      </c>
      <c r="BC67" s="321"/>
      <c r="BD67" s="321"/>
      <c r="BE67" s="321"/>
      <c r="BF67" s="321"/>
      <c r="BG67" s="321"/>
      <c r="BH67" s="321"/>
      <c r="BI67" s="321"/>
      <c r="BJ67" s="22" t="str">
        <f t="shared" si="10"/>
        <v/>
      </c>
      <c r="BK67" s="187" t="str">
        <f t="shared" si="11"/>
        <v/>
      </c>
      <c r="BL67" s="187" t="str">
        <f t="shared" si="12"/>
        <v/>
      </c>
      <c r="BM67" s="22" t="str">
        <f t="shared" si="13"/>
        <v/>
      </c>
      <c r="BN67" s="187" t="str">
        <f t="shared" si="19"/>
        <v/>
      </c>
      <c r="BO67" s="1"/>
      <c r="BP67" s="1"/>
      <c r="BQ67" s="1"/>
    </row>
    <row r="68" spans="1:69" ht="34.5" customHeight="1">
      <c r="A68" s="20" t="str">
        <f t="shared" si="14"/>
        <v/>
      </c>
      <c r="C68" s="331" t="s">
        <v>56</v>
      </c>
      <c r="D68" s="332"/>
      <c r="E68" s="336"/>
      <c r="F68" s="336"/>
      <c r="G68" s="336"/>
      <c r="H68" s="336"/>
      <c r="I68" s="336"/>
      <c r="J68" s="336"/>
      <c r="K68" s="410"/>
      <c r="L68" s="410"/>
      <c r="M68" s="410"/>
      <c r="N68" s="333"/>
      <c r="O68" s="333"/>
      <c r="P68" s="333"/>
      <c r="Q68" s="333"/>
      <c r="R68" s="333"/>
      <c r="S68" s="333"/>
      <c r="T68" s="333"/>
      <c r="U68" s="333"/>
      <c r="V68" s="333"/>
      <c r="W68" s="333"/>
      <c r="X68" s="333"/>
      <c r="Y68" s="333"/>
      <c r="Z68" s="333"/>
      <c r="AA68" s="333"/>
      <c r="AB68" s="333"/>
      <c r="AC68" s="333"/>
      <c r="AD68" s="412"/>
      <c r="AE68" s="412"/>
      <c r="AF68" s="334"/>
      <c r="AG68" s="334"/>
      <c r="AH68" s="334"/>
      <c r="AI68" s="334"/>
      <c r="AJ68" s="334"/>
      <c r="AK68" s="334"/>
      <c r="AL68" s="334"/>
      <c r="AM68" s="335"/>
      <c r="AN68" s="185"/>
      <c r="AO68" s="188"/>
      <c r="AP68" s="188"/>
      <c r="AS68" s="329" t="s">
        <v>56</v>
      </c>
      <c r="AT68" s="330"/>
      <c r="AU68" s="23">
        <f t="shared" si="7"/>
        <v>0</v>
      </c>
      <c r="AV68" s="22" t="str">
        <f t="shared" si="8"/>
        <v>入力なし</v>
      </c>
      <c r="AW68" s="22" t="str">
        <f t="shared" si="15"/>
        <v/>
      </c>
      <c r="AX68" s="22" t="str">
        <f t="shared" si="16"/>
        <v/>
      </c>
      <c r="AY68" s="22" t="str">
        <f t="shared" si="17"/>
        <v/>
      </c>
      <c r="AZ68" s="22" t="str">
        <f t="shared" si="18"/>
        <v/>
      </c>
      <c r="BA68" s="22" t="str">
        <f t="shared" si="1"/>
        <v/>
      </c>
      <c r="BB68" s="187" t="str">
        <f t="shared" si="9"/>
        <v/>
      </c>
      <c r="BC68" s="321"/>
      <c r="BD68" s="321"/>
      <c r="BE68" s="321"/>
      <c r="BF68" s="321"/>
      <c r="BG68" s="321"/>
      <c r="BH68" s="321"/>
      <c r="BI68" s="321"/>
      <c r="BJ68" s="22" t="str">
        <f t="shared" si="10"/>
        <v/>
      </c>
      <c r="BK68" s="187" t="str">
        <f t="shared" si="11"/>
        <v/>
      </c>
      <c r="BL68" s="187" t="str">
        <f t="shared" si="12"/>
        <v/>
      </c>
      <c r="BM68" s="22" t="str">
        <f t="shared" si="13"/>
        <v/>
      </c>
      <c r="BN68" s="187" t="str">
        <f t="shared" si="19"/>
        <v/>
      </c>
      <c r="BO68" s="1"/>
      <c r="BP68" s="1"/>
      <c r="BQ68" s="1"/>
    </row>
    <row r="69" spans="1:69" ht="34.5" customHeight="1">
      <c r="A69" s="20" t="str">
        <f t="shared" si="14"/>
        <v/>
      </c>
      <c r="C69" s="331" t="s">
        <v>57</v>
      </c>
      <c r="D69" s="332"/>
      <c r="E69" s="336"/>
      <c r="F69" s="336"/>
      <c r="G69" s="336"/>
      <c r="H69" s="336"/>
      <c r="I69" s="336"/>
      <c r="J69" s="336"/>
      <c r="K69" s="410"/>
      <c r="L69" s="410"/>
      <c r="M69" s="410"/>
      <c r="N69" s="333"/>
      <c r="O69" s="333"/>
      <c r="P69" s="333"/>
      <c r="Q69" s="333"/>
      <c r="R69" s="333"/>
      <c r="S69" s="333"/>
      <c r="T69" s="333"/>
      <c r="U69" s="333"/>
      <c r="V69" s="333"/>
      <c r="W69" s="333"/>
      <c r="X69" s="333"/>
      <c r="Y69" s="333"/>
      <c r="Z69" s="333"/>
      <c r="AA69" s="333"/>
      <c r="AB69" s="333"/>
      <c r="AC69" s="333"/>
      <c r="AD69" s="412"/>
      <c r="AE69" s="412"/>
      <c r="AF69" s="334"/>
      <c r="AG69" s="334"/>
      <c r="AH69" s="334"/>
      <c r="AI69" s="334"/>
      <c r="AJ69" s="334"/>
      <c r="AK69" s="334"/>
      <c r="AL69" s="334"/>
      <c r="AM69" s="335"/>
      <c r="AN69" s="185"/>
      <c r="AO69" s="188"/>
      <c r="AP69" s="188"/>
      <c r="AS69" s="329" t="s">
        <v>57</v>
      </c>
      <c r="AT69" s="330"/>
      <c r="AU69" s="23">
        <f t="shared" si="7"/>
        <v>0</v>
      </c>
      <c r="AV69" s="22" t="str">
        <f t="shared" si="8"/>
        <v>入力なし</v>
      </c>
      <c r="AW69" s="22" t="str">
        <f t="shared" si="15"/>
        <v/>
      </c>
      <c r="AX69" s="22" t="str">
        <f t="shared" si="16"/>
        <v/>
      </c>
      <c r="AY69" s="22" t="str">
        <f t="shared" si="17"/>
        <v/>
      </c>
      <c r="AZ69" s="22" t="str">
        <f t="shared" si="18"/>
        <v/>
      </c>
      <c r="BA69" s="22" t="str">
        <f t="shared" si="1"/>
        <v/>
      </c>
      <c r="BB69" s="187" t="str">
        <f t="shared" si="9"/>
        <v/>
      </c>
      <c r="BC69" s="321"/>
      <c r="BD69" s="321"/>
      <c r="BE69" s="321"/>
      <c r="BF69" s="321"/>
      <c r="BG69" s="321"/>
      <c r="BH69" s="321"/>
      <c r="BI69" s="321"/>
      <c r="BJ69" s="22" t="str">
        <f t="shared" si="10"/>
        <v/>
      </c>
      <c r="BK69" s="187" t="str">
        <f t="shared" si="11"/>
        <v/>
      </c>
      <c r="BL69" s="187" t="str">
        <f t="shared" si="12"/>
        <v/>
      </c>
      <c r="BM69" s="22" t="str">
        <f t="shared" si="13"/>
        <v/>
      </c>
      <c r="BN69" s="187" t="str">
        <f t="shared" si="19"/>
        <v/>
      </c>
      <c r="BO69" s="1"/>
      <c r="BP69" s="1"/>
      <c r="BQ69" s="1"/>
    </row>
    <row r="70" spans="1:69" ht="34.5" customHeight="1">
      <c r="A70" s="20" t="str">
        <f t="shared" si="14"/>
        <v/>
      </c>
      <c r="C70" s="331" t="s">
        <v>58</v>
      </c>
      <c r="D70" s="332"/>
      <c r="E70" s="336"/>
      <c r="F70" s="336"/>
      <c r="G70" s="336"/>
      <c r="H70" s="336"/>
      <c r="I70" s="336"/>
      <c r="J70" s="336"/>
      <c r="K70" s="410"/>
      <c r="L70" s="410"/>
      <c r="M70" s="410"/>
      <c r="N70" s="333"/>
      <c r="O70" s="333"/>
      <c r="P70" s="333"/>
      <c r="Q70" s="333"/>
      <c r="R70" s="333"/>
      <c r="S70" s="333"/>
      <c r="T70" s="333"/>
      <c r="U70" s="333"/>
      <c r="V70" s="333"/>
      <c r="W70" s="333"/>
      <c r="X70" s="333"/>
      <c r="Y70" s="333"/>
      <c r="Z70" s="333"/>
      <c r="AA70" s="333"/>
      <c r="AB70" s="333"/>
      <c r="AC70" s="333"/>
      <c r="AD70" s="412"/>
      <c r="AE70" s="412"/>
      <c r="AF70" s="334"/>
      <c r="AG70" s="334"/>
      <c r="AH70" s="334"/>
      <c r="AI70" s="334"/>
      <c r="AJ70" s="334"/>
      <c r="AK70" s="334"/>
      <c r="AL70" s="334"/>
      <c r="AM70" s="335"/>
      <c r="AN70" s="185"/>
      <c r="AO70" s="188"/>
      <c r="AP70" s="188"/>
      <c r="AS70" s="329" t="s">
        <v>58</v>
      </c>
      <c r="AT70" s="330"/>
      <c r="AU70" s="23">
        <f t="shared" si="7"/>
        <v>0</v>
      </c>
      <c r="AV70" s="22" t="str">
        <f t="shared" si="8"/>
        <v>入力なし</v>
      </c>
      <c r="AW70" s="22" t="str">
        <f t="shared" si="15"/>
        <v/>
      </c>
      <c r="AX70" s="22" t="str">
        <f t="shared" si="16"/>
        <v/>
      </c>
      <c r="AY70" s="22" t="str">
        <f t="shared" si="17"/>
        <v/>
      </c>
      <c r="AZ70" s="22" t="str">
        <f t="shared" si="18"/>
        <v/>
      </c>
      <c r="BA70" s="22" t="str">
        <f t="shared" si="1"/>
        <v/>
      </c>
      <c r="BB70" s="187" t="str">
        <f t="shared" si="9"/>
        <v/>
      </c>
      <c r="BC70" s="321"/>
      <c r="BD70" s="321"/>
      <c r="BE70" s="321"/>
      <c r="BF70" s="321"/>
      <c r="BG70" s="321"/>
      <c r="BH70" s="321"/>
      <c r="BI70" s="321"/>
      <c r="BJ70" s="22" t="str">
        <f t="shared" si="10"/>
        <v/>
      </c>
      <c r="BK70" s="187" t="str">
        <f t="shared" si="11"/>
        <v/>
      </c>
      <c r="BL70" s="187" t="str">
        <f t="shared" si="12"/>
        <v/>
      </c>
      <c r="BM70" s="22" t="str">
        <f t="shared" si="13"/>
        <v/>
      </c>
      <c r="BN70" s="187" t="str">
        <f t="shared" si="19"/>
        <v/>
      </c>
      <c r="BO70" s="1"/>
      <c r="BP70" s="1"/>
      <c r="BQ70" s="1"/>
    </row>
    <row r="71" spans="1:69" ht="34.5" customHeight="1">
      <c r="A71" s="20" t="str">
        <f t="shared" si="14"/>
        <v/>
      </c>
      <c r="C71" s="331" t="s">
        <v>59</v>
      </c>
      <c r="D71" s="332"/>
      <c r="E71" s="336"/>
      <c r="F71" s="336"/>
      <c r="G71" s="336"/>
      <c r="H71" s="336"/>
      <c r="I71" s="336"/>
      <c r="J71" s="336"/>
      <c r="K71" s="410"/>
      <c r="L71" s="410"/>
      <c r="M71" s="410"/>
      <c r="N71" s="333"/>
      <c r="O71" s="333"/>
      <c r="P71" s="333"/>
      <c r="Q71" s="333"/>
      <c r="R71" s="333"/>
      <c r="S71" s="333"/>
      <c r="T71" s="333"/>
      <c r="U71" s="333"/>
      <c r="V71" s="333"/>
      <c r="W71" s="333"/>
      <c r="X71" s="333"/>
      <c r="Y71" s="333"/>
      <c r="Z71" s="333"/>
      <c r="AA71" s="333"/>
      <c r="AB71" s="333"/>
      <c r="AC71" s="333"/>
      <c r="AD71" s="412"/>
      <c r="AE71" s="412"/>
      <c r="AF71" s="334"/>
      <c r="AG71" s="334"/>
      <c r="AH71" s="334"/>
      <c r="AI71" s="334"/>
      <c r="AJ71" s="334"/>
      <c r="AK71" s="334"/>
      <c r="AL71" s="334"/>
      <c r="AM71" s="335"/>
      <c r="AN71" s="185"/>
      <c r="AO71" s="188"/>
      <c r="AP71" s="188"/>
      <c r="AS71" s="329" t="s">
        <v>59</v>
      </c>
      <c r="AT71" s="330"/>
      <c r="AU71" s="23">
        <f t="shared" si="7"/>
        <v>0</v>
      </c>
      <c r="AV71" s="22" t="str">
        <f t="shared" si="8"/>
        <v>入力なし</v>
      </c>
      <c r="AW71" s="22" t="str">
        <f t="shared" si="15"/>
        <v/>
      </c>
      <c r="AX71" s="22" t="str">
        <f t="shared" si="16"/>
        <v/>
      </c>
      <c r="AY71" s="22" t="str">
        <f t="shared" si="17"/>
        <v/>
      </c>
      <c r="AZ71" s="22" t="str">
        <f t="shared" si="18"/>
        <v/>
      </c>
      <c r="BA71" s="22" t="str">
        <f t="shared" si="1"/>
        <v/>
      </c>
      <c r="BB71" s="187" t="str">
        <f t="shared" si="9"/>
        <v/>
      </c>
      <c r="BC71" s="321"/>
      <c r="BD71" s="321"/>
      <c r="BE71" s="321"/>
      <c r="BF71" s="321"/>
      <c r="BG71" s="321"/>
      <c r="BH71" s="321"/>
      <c r="BI71" s="321"/>
      <c r="BJ71" s="22" t="str">
        <f t="shared" si="10"/>
        <v/>
      </c>
      <c r="BK71" s="187" t="str">
        <f t="shared" si="11"/>
        <v/>
      </c>
      <c r="BL71" s="187" t="str">
        <f t="shared" si="12"/>
        <v/>
      </c>
      <c r="BM71" s="22" t="str">
        <f t="shared" si="13"/>
        <v/>
      </c>
      <c r="BN71" s="187" t="str">
        <f t="shared" si="19"/>
        <v/>
      </c>
      <c r="BO71" s="1"/>
      <c r="BP71" s="1"/>
      <c r="BQ71" s="1"/>
    </row>
    <row r="72" spans="1:69" ht="34.5" customHeight="1">
      <c r="A72" s="20" t="str">
        <f t="shared" si="14"/>
        <v/>
      </c>
      <c r="C72" s="331" t="s">
        <v>60</v>
      </c>
      <c r="D72" s="332"/>
      <c r="E72" s="336"/>
      <c r="F72" s="336"/>
      <c r="G72" s="336"/>
      <c r="H72" s="336"/>
      <c r="I72" s="336"/>
      <c r="J72" s="336"/>
      <c r="K72" s="410"/>
      <c r="L72" s="410"/>
      <c r="M72" s="410"/>
      <c r="N72" s="333"/>
      <c r="O72" s="333"/>
      <c r="P72" s="333"/>
      <c r="Q72" s="333"/>
      <c r="R72" s="333"/>
      <c r="S72" s="333"/>
      <c r="T72" s="333"/>
      <c r="U72" s="333"/>
      <c r="V72" s="333"/>
      <c r="W72" s="333"/>
      <c r="X72" s="333"/>
      <c r="Y72" s="333"/>
      <c r="Z72" s="333"/>
      <c r="AA72" s="333"/>
      <c r="AB72" s="333"/>
      <c r="AC72" s="333"/>
      <c r="AD72" s="412"/>
      <c r="AE72" s="412"/>
      <c r="AF72" s="334"/>
      <c r="AG72" s="334"/>
      <c r="AH72" s="334"/>
      <c r="AI72" s="334"/>
      <c r="AJ72" s="334"/>
      <c r="AK72" s="334"/>
      <c r="AL72" s="334"/>
      <c r="AM72" s="335"/>
      <c r="AN72" s="185"/>
      <c r="AO72" s="188"/>
      <c r="AP72" s="188"/>
      <c r="AS72" s="329" t="s">
        <v>60</v>
      </c>
      <c r="AT72" s="330"/>
      <c r="AU72" s="23">
        <f t="shared" si="7"/>
        <v>0</v>
      </c>
      <c r="AV72" s="22" t="str">
        <f t="shared" si="8"/>
        <v>入力なし</v>
      </c>
      <c r="AW72" s="22" t="str">
        <f t="shared" si="15"/>
        <v/>
      </c>
      <c r="AX72" s="22" t="str">
        <f t="shared" si="16"/>
        <v/>
      </c>
      <c r="AY72" s="22" t="str">
        <f t="shared" si="17"/>
        <v/>
      </c>
      <c r="AZ72" s="22" t="str">
        <f t="shared" si="18"/>
        <v/>
      </c>
      <c r="BA72" s="22" t="str">
        <f t="shared" si="1"/>
        <v/>
      </c>
      <c r="BB72" s="187" t="str">
        <f t="shared" si="9"/>
        <v/>
      </c>
      <c r="BC72" s="321"/>
      <c r="BD72" s="321"/>
      <c r="BE72" s="321"/>
      <c r="BF72" s="321"/>
      <c r="BG72" s="321"/>
      <c r="BH72" s="321"/>
      <c r="BI72" s="321"/>
      <c r="BJ72" s="22" t="str">
        <f t="shared" si="10"/>
        <v/>
      </c>
      <c r="BK72" s="187" t="str">
        <f t="shared" si="11"/>
        <v/>
      </c>
      <c r="BL72" s="187" t="str">
        <f t="shared" si="12"/>
        <v/>
      </c>
      <c r="BM72" s="22" t="str">
        <f t="shared" si="13"/>
        <v/>
      </c>
      <c r="BN72" s="187" t="str">
        <f t="shared" si="19"/>
        <v/>
      </c>
      <c r="BO72" s="1"/>
      <c r="BP72" s="1"/>
      <c r="BQ72" s="1"/>
    </row>
    <row r="73" spans="1:69" ht="34.5" customHeight="1">
      <c r="A73" s="20" t="str">
        <f t="shared" si="14"/>
        <v/>
      </c>
      <c r="C73" s="331" t="s">
        <v>61</v>
      </c>
      <c r="D73" s="332"/>
      <c r="E73" s="336"/>
      <c r="F73" s="336"/>
      <c r="G73" s="336"/>
      <c r="H73" s="336"/>
      <c r="I73" s="336"/>
      <c r="J73" s="336"/>
      <c r="K73" s="410"/>
      <c r="L73" s="410"/>
      <c r="M73" s="410"/>
      <c r="N73" s="333"/>
      <c r="O73" s="333"/>
      <c r="P73" s="333"/>
      <c r="Q73" s="333"/>
      <c r="R73" s="333"/>
      <c r="S73" s="333"/>
      <c r="T73" s="333"/>
      <c r="U73" s="333"/>
      <c r="V73" s="333"/>
      <c r="W73" s="333"/>
      <c r="X73" s="333"/>
      <c r="Y73" s="333"/>
      <c r="Z73" s="333"/>
      <c r="AA73" s="333"/>
      <c r="AB73" s="333"/>
      <c r="AC73" s="333"/>
      <c r="AD73" s="412"/>
      <c r="AE73" s="412"/>
      <c r="AF73" s="334"/>
      <c r="AG73" s="334"/>
      <c r="AH73" s="334"/>
      <c r="AI73" s="334"/>
      <c r="AJ73" s="334"/>
      <c r="AK73" s="334"/>
      <c r="AL73" s="334"/>
      <c r="AM73" s="335"/>
      <c r="AN73" s="185"/>
      <c r="AO73" s="188"/>
      <c r="AP73" s="188"/>
      <c r="AS73" s="329" t="s">
        <v>61</v>
      </c>
      <c r="AT73" s="330"/>
      <c r="AU73" s="23">
        <f t="shared" si="7"/>
        <v>0</v>
      </c>
      <c r="AV73" s="22" t="str">
        <f t="shared" si="8"/>
        <v>入力なし</v>
      </c>
      <c r="AW73" s="22" t="str">
        <f t="shared" si="15"/>
        <v/>
      </c>
      <c r="AX73" s="22" t="str">
        <f t="shared" si="16"/>
        <v/>
      </c>
      <c r="AY73" s="22" t="str">
        <f t="shared" si="17"/>
        <v/>
      </c>
      <c r="AZ73" s="22" t="str">
        <f t="shared" si="18"/>
        <v/>
      </c>
      <c r="BA73" s="22" t="str">
        <f t="shared" si="1"/>
        <v/>
      </c>
      <c r="BB73" s="187" t="str">
        <f t="shared" si="9"/>
        <v/>
      </c>
      <c r="BC73" s="321"/>
      <c r="BD73" s="321"/>
      <c r="BE73" s="321"/>
      <c r="BF73" s="321"/>
      <c r="BG73" s="321"/>
      <c r="BH73" s="321"/>
      <c r="BI73" s="321"/>
      <c r="BJ73" s="22" t="str">
        <f t="shared" si="10"/>
        <v/>
      </c>
      <c r="BK73" s="187" t="str">
        <f t="shared" si="11"/>
        <v/>
      </c>
      <c r="BL73" s="187" t="str">
        <f t="shared" si="12"/>
        <v/>
      </c>
      <c r="BM73" s="22" t="str">
        <f t="shared" si="13"/>
        <v/>
      </c>
      <c r="BN73" s="187" t="str">
        <f t="shared" si="19"/>
        <v/>
      </c>
      <c r="BO73" s="1"/>
      <c r="BP73" s="1"/>
      <c r="BQ73" s="1"/>
    </row>
    <row r="74" spans="1:69" ht="34.5" customHeight="1">
      <c r="A74" s="20" t="str">
        <f t="shared" si="14"/>
        <v/>
      </c>
      <c r="C74" s="331" t="s">
        <v>62</v>
      </c>
      <c r="D74" s="332"/>
      <c r="E74" s="336"/>
      <c r="F74" s="336"/>
      <c r="G74" s="336"/>
      <c r="H74" s="336"/>
      <c r="I74" s="336"/>
      <c r="J74" s="336"/>
      <c r="K74" s="410"/>
      <c r="L74" s="410"/>
      <c r="M74" s="410"/>
      <c r="N74" s="333"/>
      <c r="O74" s="333"/>
      <c r="P74" s="333"/>
      <c r="Q74" s="333"/>
      <c r="R74" s="333"/>
      <c r="S74" s="333"/>
      <c r="T74" s="333"/>
      <c r="U74" s="333"/>
      <c r="V74" s="333"/>
      <c r="W74" s="333"/>
      <c r="X74" s="333"/>
      <c r="Y74" s="333"/>
      <c r="Z74" s="333"/>
      <c r="AA74" s="333"/>
      <c r="AB74" s="333"/>
      <c r="AC74" s="333"/>
      <c r="AD74" s="412"/>
      <c r="AE74" s="412"/>
      <c r="AF74" s="334"/>
      <c r="AG74" s="334"/>
      <c r="AH74" s="334"/>
      <c r="AI74" s="334"/>
      <c r="AJ74" s="334"/>
      <c r="AK74" s="334"/>
      <c r="AL74" s="334"/>
      <c r="AM74" s="335"/>
      <c r="AN74" s="185"/>
      <c r="AO74" s="188"/>
      <c r="AP74" s="188"/>
      <c r="AS74" s="329" t="s">
        <v>62</v>
      </c>
      <c r="AT74" s="330"/>
      <c r="AU74" s="23">
        <f t="shared" si="7"/>
        <v>0</v>
      </c>
      <c r="AV74" s="22" t="str">
        <f t="shared" si="8"/>
        <v>入力なし</v>
      </c>
      <c r="AW74" s="22" t="str">
        <f t="shared" si="15"/>
        <v/>
      </c>
      <c r="AX74" s="22" t="str">
        <f t="shared" si="16"/>
        <v/>
      </c>
      <c r="AY74" s="22" t="str">
        <f t="shared" si="17"/>
        <v/>
      </c>
      <c r="AZ74" s="22" t="str">
        <f t="shared" si="18"/>
        <v/>
      </c>
      <c r="BA74" s="22" t="str">
        <f t="shared" si="1"/>
        <v/>
      </c>
      <c r="BB74" s="187" t="str">
        <f t="shared" si="9"/>
        <v/>
      </c>
      <c r="BC74" s="321"/>
      <c r="BD74" s="321"/>
      <c r="BE74" s="321"/>
      <c r="BF74" s="321"/>
      <c r="BG74" s="321"/>
      <c r="BH74" s="321"/>
      <c r="BI74" s="321"/>
      <c r="BJ74" s="22" t="str">
        <f t="shared" si="10"/>
        <v/>
      </c>
      <c r="BK74" s="187" t="str">
        <f t="shared" si="11"/>
        <v/>
      </c>
      <c r="BL74" s="187" t="str">
        <f t="shared" si="12"/>
        <v/>
      </c>
      <c r="BM74" s="22" t="str">
        <f t="shared" si="13"/>
        <v/>
      </c>
      <c r="BN74" s="187" t="str">
        <f t="shared" si="19"/>
        <v/>
      </c>
      <c r="BO74" s="1"/>
      <c r="BP74" s="1"/>
      <c r="BQ74" s="1"/>
    </row>
    <row r="75" spans="1:69" ht="34.5" customHeight="1">
      <c r="A75" s="20" t="str">
        <f t="shared" ref="A75:A111" si="20">CONCATENATE(BB75,BN75)</f>
        <v/>
      </c>
      <c r="C75" s="331" t="s">
        <v>63</v>
      </c>
      <c r="D75" s="332"/>
      <c r="E75" s="336"/>
      <c r="F75" s="336"/>
      <c r="G75" s="336"/>
      <c r="H75" s="336"/>
      <c r="I75" s="336"/>
      <c r="J75" s="336"/>
      <c r="K75" s="410"/>
      <c r="L75" s="410"/>
      <c r="M75" s="410"/>
      <c r="N75" s="333"/>
      <c r="O75" s="333"/>
      <c r="P75" s="333"/>
      <c r="Q75" s="333"/>
      <c r="R75" s="333"/>
      <c r="S75" s="333"/>
      <c r="T75" s="333"/>
      <c r="U75" s="333"/>
      <c r="V75" s="333"/>
      <c r="W75" s="333"/>
      <c r="X75" s="333"/>
      <c r="Y75" s="333"/>
      <c r="Z75" s="333"/>
      <c r="AA75" s="333"/>
      <c r="AB75" s="333"/>
      <c r="AC75" s="333"/>
      <c r="AD75" s="412"/>
      <c r="AE75" s="412"/>
      <c r="AF75" s="334"/>
      <c r="AG75" s="334"/>
      <c r="AH75" s="334"/>
      <c r="AI75" s="334"/>
      <c r="AJ75" s="334"/>
      <c r="AK75" s="334"/>
      <c r="AL75" s="334"/>
      <c r="AM75" s="335"/>
      <c r="AN75" s="185"/>
      <c r="AO75" s="188"/>
      <c r="AP75" s="188"/>
      <c r="AS75" s="329" t="s">
        <v>63</v>
      </c>
      <c r="AT75" s="330"/>
      <c r="AU75" s="23">
        <f t="shared" si="7"/>
        <v>0</v>
      </c>
      <c r="AV75" s="22" t="str">
        <f t="shared" si="8"/>
        <v>入力なし</v>
      </c>
      <c r="AW75" s="22" t="str">
        <f t="shared" si="15"/>
        <v/>
      </c>
      <c r="AX75" s="22" t="str">
        <f t="shared" si="16"/>
        <v/>
      </c>
      <c r="AY75" s="22" t="str">
        <f t="shared" si="17"/>
        <v/>
      </c>
      <c r="AZ75" s="22" t="str">
        <f t="shared" si="18"/>
        <v/>
      </c>
      <c r="BA75" s="22" t="str">
        <f t="shared" si="1"/>
        <v/>
      </c>
      <c r="BB75" s="187" t="str">
        <f t="shared" si="9"/>
        <v/>
      </c>
      <c r="BC75" s="321"/>
      <c r="BD75" s="321"/>
      <c r="BE75" s="321"/>
      <c r="BF75" s="321"/>
      <c r="BG75" s="321"/>
      <c r="BH75" s="321"/>
      <c r="BI75" s="321"/>
      <c r="BJ75" s="22" t="str">
        <f t="shared" si="10"/>
        <v/>
      </c>
      <c r="BK75" s="187" t="str">
        <f t="shared" si="11"/>
        <v/>
      </c>
      <c r="BL75" s="187" t="str">
        <f t="shared" si="12"/>
        <v/>
      </c>
      <c r="BM75" s="22" t="str">
        <f t="shared" si="13"/>
        <v/>
      </c>
      <c r="BN75" s="187" t="str">
        <f t="shared" si="19"/>
        <v/>
      </c>
      <c r="BO75" s="1"/>
      <c r="BP75" s="1"/>
      <c r="BQ75" s="1"/>
    </row>
    <row r="76" spans="1:69" ht="34.5" customHeight="1">
      <c r="A76" s="20" t="str">
        <f t="shared" si="20"/>
        <v/>
      </c>
      <c r="C76" s="331" t="s">
        <v>64</v>
      </c>
      <c r="D76" s="332"/>
      <c r="E76" s="336"/>
      <c r="F76" s="336"/>
      <c r="G76" s="336"/>
      <c r="H76" s="336"/>
      <c r="I76" s="336"/>
      <c r="J76" s="336"/>
      <c r="K76" s="410"/>
      <c r="L76" s="410"/>
      <c r="M76" s="410"/>
      <c r="N76" s="333"/>
      <c r="O76" s="333"/>
      <c r="P76" s="333"/>
      <c r="Q76" s="333"/>
      <c r="R76" s="333"/>
      <c r="S76" s="333"/>
      <c r="T76" s="333"/>
      <c r="U76" s="333"/>
      <c r="V76" s="333"/>
      <c r="W76" s="333"/>
      <c r="X76" s="333"/>
      <c r="Y76" s="333"/>
      <c r="Z76" s="333"/>
      <c r="AA76" s="333"/>
      <c r="AB76" s="333"/>
      <c r="AC76" s="333"/>
      <c r="AD76" s="412"/>
      <c r="AE76" s="412"/>
      <c r="AF76" s="334"/>
      <c r="AG76" s="334"/>
      <c r="AH76" s="334"/>
      <c r="AI76" s="334"/>
      <c r="AJ76" s="334"/>
      <c r="AK76" s="334"/>
      <c r="AL76" s="334"/>
      <c r="AM76" s="335"/>
      <c r="AN76" s="185"/>
      <c r="AO76" s="188"/>
      <c r="AP76" s="188"/>
      <c r="AS76" s="329" t="s">
        <v>64</v>
      </c>
      <c r="AT76" s="330"/>
      <c r="AU76" s="23">
        <f t="shared" si="7"/>
        <v>0</v>
      </c>
      <c r="AV76" s="22" t="str">
        <f t="shared" si="8"/>
        <v>入力なし</v>
      </c>
      <c r="AW76" s="22" t="str">
        <f t="shared" si="15"/>
        <v/>
      </c>
      <c r="AX76" s="22" t="str">
        <f t="shared" si="16"/>
        <v/>
      </c>
      <c r="AY76" s="22" t="str">
        <f t="shared" si="17"/>
        <v/>
      </c>
      <c r="AZ76" s="22" t="str">
        <f t="shared" si="18"/>
        <v/>
      </c>
      <c r="BA76" s="22" t="str">
        <f t="shared" ref="BA76:BA111" si="21">IF(AV76="入力なし","",TRIM(CONCATENATE(AW76,AX76,AY76,AZ76)))</f>
        <v/>
      </c>
      <c r="BB76" s="187" t="str">
        <f t="shared" si="9"/>
        <v/>
      </c>
      <c r="BC76" s="321"/>
      <c r="BD76" s="321"/>
      <c r="BE76" s="321"/>
      <c r="BF76" s="321"/>
      <c r="BG76" s="321"/>
      <c r="BH76" s="321"/>
      <c r="BI76" s="321"/>
      <c r="BJ76" s="22" t="str">
        <f t="shared" si="10"/>
        <v/>
      </c>
      <c r="BK76" s="187" t="str">
        <f t="shared" si="11"/>
        <v/>
      </c>
      <c r="BL76" s="187" t="str">
        <f t="shared" si="12"/>
        <v/>
      </c>
      <c r="BM76" s="22" t="str">
        <f t="shared" si="13"/>
        <v/>
      </c>
      <c r="BN76" s="187" t="str">
        <f t="shared" si="19"/>
        <v/>
      </c>
      <c r="BO76" s="1"/>
      <c r="BP76" s="1"/>
      <c r="BQ76" s="1"/>
    </row>
    <row r="77" spans="1:69" ht="34.5" customHeight="1">
      <c r="A77" s="20" t="str">
        <f t="shared" si="20"/>
        <v/>
      </c>
      <c r="C77" s="331" t="s">
        <v>65</v>
      </c>
      <c r="D77" s="332"/>
      <c r="E77" s="336"/>
      <c r="F77" s="336"/>
      <c r="G77" s="336"/>
      <c r="H77" s="336"/>
      <c r="I77" s="336"/>
      <c r="J77" s="336"/>
      <c r="K77" s="410"/>
      <c r="L77" s="410"/>
      <c r="M77" s="410"/>
      <c r="N77" s="333"/>
      <c r="O77" s="333"/>
      <c r="P77" s="333"/>
      <c r="Q77" s="333"/>
      <c r="R77" s="333"/>
      <c r="S77" s="333"/>
      <c r="T77" s="333"/>
      <c r="U77" s="333"/>
      <c r="V77" s="333"/>
      <c r="W77" s="333"/>
      <c r="X77" s="333"/>
      <c r="Y77" s="333"/>
      <c r="Z77" s="333"/>
      <c r="AA77" s="333"/>
      <c r="AB77" s="333"/>
      <c r="AC77" s="333"/>
      <c r="AD77" s="412"/>
      <c r="AE77" s="412"/>
      <c r="AF77" s="334"/>
      <c r="AG77" s="334"/>
      <c r="AH77" s="334"/>
      <c r="AI77" s="334"/>
      <c r="AJ77" s="334"/>
      <c r="AK77" s="334"/>
      <c r="AL77" s="334"/>
      <c r="AM77" s="335"/>
      <c r="AN77" s="185"/>
      <c r="AO77" s="188"/>
      <c r="AP77" s="188"/>
      <c r="AS77" s="329" t="s">
        <v>65</v>
      </c>
      <c r="AT77" s="330"/>
      <c r="AU77" s="23">
        <f t="shared" si="7"/>
        <v>0</v>
      </c>
      <c r="AV77" s="22" t="str">
        <f t="shared" si="8"/>
        <v>入力なし</v>
      </c>
      <c r="AW77" s="22" t="str">
        <f t="shared" ref="AW77:AW108" si="22">IF(AV77="入力なし","",IF(N77&lt;&gt;"","",AW$10))</f>
        <v/>
      </c>
      <c r="AX77" s="22" t="str">
        <f t="shared" ref="AX77:AX111" si="23">IF(AV77="入力なし","",IF(U77&lt;&gt;"","",AX$10))</f>
        <v/>
      </c>
      <c r="AY77" s="22" t="str">
        <f t="shared" ref="AY77:AY111" si="24">IF(AV77="入力なし","",IF(AA77&lt;&gt;"","",AY$10))</f>
        <v/>
      </c>
      <c r="AZ77" s="22" t="str">
        <f t="shared" ref="AZ77:AZ111" si="25">IF(OR(AV77="入力なし",AU77&gt;0),"",IF(TRIM(AD77)&lt;&gt;"","",AZ$10))</f>
        <v/>
      </c>
      <c r="BA77" s="22" t="str">
        <f t="shared" si="21"/>
        <v/>
      </c>
      <c r="BB77" s="187" t="str">
        <f t="shared" si="9"/>
        <v/>
      </c>
      <c r="BC77" s="321"/>
      <c r="BD77" s="321"/>
      <c r="BE77" s="321"/>
      <c r="BF77" s="321"/>
      <c r="BG77" s="321"/>
      <c r="BH77" s="321"/>
      <c r="BI77" s="321"/>
      <c r="BJ77" s="22" t="str">
        <f t="shared" si="10"/>
        <v/>
      </c>
      <c r="BK77" s="187" t="str">
        <f t="shared" si="11"/>
        <v/>
      </c>
      <c r="BL77" s="187" t="str">
        <f t="shared" si="12"/>
        <v/>
      </c>
      <c r="BM77" s="22" t="str">
        <f t="shared" si="13"/>
        <v/>
      </c>
      <c r="BN77" s="187" t="str">
        <f t="shared" ref="BN77" si="26">IF(BM77="","",CONCATENATE("■ご確認ください：",BM77))</f>
        <v/>
      </c>
      <c r="BO77" s="1"/>
      <c r="BP77" s="1"/>
      <c r="BQ77" s="1"/>
    </row>
    <row r="78" spans="1:69" ht="34.5" customHeight="1">
      <c r="A78" s="20" t="str">
        <f t="shared" si="20"/>
        <v/>
      </c>
      <c r="C78" s="331" t="s">
        <v>66</v>
      </c>
      <c r="D78" s="332"/>
      <c r="E78" s="336"/>
      <c r="F78" s="336"/>
      <c r="G78" s="336"/>
      <c r="H78" s="336"/>
      <c r="I78" s="336"/>
      <c r="J78" s="336"/>
      <c r="K78" s="410"/>
      <c r="L78" s="410"/>
      <c r="M78" s="410"/>
      <c r="N78" s="333"/>
      <c r="O78" s="333"/>
      <c r="P78" s="333"/>
      <c r="Q78" s="333"/>
      <c r="R78" s="333"/>
      <c r="S78" s="333"/>
      <c r="T78" s="333"/>
      <c r="U78" s="333"/>
      <c r="V78" s="333"/>
      <c r="W78" s="333"/>
      <c r="X78" s="333"/>
      <c r="Y78" s="333"/>
      <c r="Z78" s="333"/>
      <c r="AA78" s="333"/>
      <c r="AB78" s="333"/>
      <c r="AC78" s="333"/>
      <c r="AD78" s="412"/>
      <c r="AE78" s="412"/>
      <c r="AF78" s="334"/>
      <c r="AG78" s="334"/>
      <c r="AH78" s="334"/>
      <c r="AI78" s="334"/>
      <c r="AJ78" s="334"/>
      <c r="AK78" s="334"/>
      <c r="AL78" s="334"/>
      <c r="AM78" s="335"/>
      <c r="AN78" s="185"/>
      <c r="AO78" s="188"/>
      <c r="AP78" s="188"/>
      <c r="AS78" s="329" t="s">
        <v>66</v>
      </c>
      <c r="AT78" s="330"/>
      <c r="AU78" s="23">
        <f t="shared" ref="AU78:AU111" si="27">COUNTIF(AK78,"*取消*")+COUNTIF(AK78,"*取り消し*")</f>
        <v>0</v>
      </c>
      <c r="AV78" s="22" t="str">
        <f t="shared" ref="AV78:AV111" si="28">IF(AND(E78="",H78="",K78="",N78="",AK78="",U78="",AA78="",TRIM(AD78)="",AF78=""),"入力なし","")</f>
        <v>入力なし</v>
      </c>
      <c r="AW78" s="22" t="str">
        <f t="shared" si="22"/>
        <v/>
      </c>
      <c r="AX78" s="22" t="str">
        <f t="shared" si="23"/>
        <v/>
      </c>
      <c r="AY78" s="22" t="str">
        <f t="shared" si="24"/>
        <v/>
      </c>
      <c r="AZ78" s="22" t="str">
        <f t="shared" si="25"/>
        <v/>
      </c>
      <c r="BA78" s="22" t="str">
        <f t="shared" si="21"/>
        <v/>
      </c>
      <c r="BB78" s="187" t="str">
        <f t="shared" ref="BB78:BB111" si="29">IF(OR(AV78="入力なし",BA78=""),"",CONCATENATE("■入力してください：",BA78))</f>
        <v/>
      </c>
      <c r="BC78" s="321"/>
      <c r="BD78" s="321"/>
      <c r="BE78" s="321"/>
      <c r="BF78" s="321"/>
      <c r="BG78" s="321"/>
      <c r="BH78" s="321"/>
      <c r="BI78" s="321"/>
      <c r="BJ78" s="22" t="str">
        <f t="shared" ref="BJ78:BJ111" si="30">IF(AV78="入力なし","",IF(AND(AU78=0,E78="",H78&lt;&gt;""),"エラー",""))</f>
        <v/>
      </c>
      <c r="BK78" s="187" t="str">
        <f t="shared" ref="BK78:BK111" si="31">IF(AV78="入力なし","",IF(AND(AU78=1,OR(E78&lt;&gt;"",H78&lt;&gt;"")),"エラー",""))</f>
        <v/>
      </c>
      <c r="BL78" s="187" t="str">
        <f t="shared" ref="BL78:BL111" si="32">IF(AND(E78&lt;&gt;"",H78&lt;&gt;""),IF(E78&lt;H78,"","エラー"),"")</f>
        <v/>
      </c>
      <c r="BM78" s="22" t="str">
        <f t="shared" ref="BM78:BM111" si="33">IF(TRIM(CONCATENATE(BJ78,BK78,BL78))="","",$BM$10)</f>
        <v/>
      </c>
      <c r="BN78" s="187" t="str">
        <f t="shared" ref="BN78:BN111" si="34">IF(BM78="","",CONCATENATE("■ご確認ください：",BM78))</f>
        <v/>
      </c>
      <c r="BO78" s="1"/>
      <c r="BP78" s="1"/>
      <c r="BQ78" s="1"/>
    </row>
    <row r="79" spans="1:69" ht="34.5" customHeight="1">
      <c r="A79" s="20" t="str">
        <f t="shared" si="20"/>
        <v/>
      </c>
      <c r="C79" s="331" t="s">
        <v>67</v>
      </c>
      <c r="D79" s="332"/>
      <c r="E79" s="336"/>
      <c r="F79" s="336"/>
      <c r="G79" s="336"/>
      <c r="H79" s="336"/>
      <c r="I79" s="336"/>
      <c r="J79" s="336"/>
      <c r="K79" s="410"/>
      <c r="L79" s="410"/>
      <c r="M79" s="410"/>
      <c r="N79" s="333"/>
      <c r="O79" s="333"/>
      <c r="P79" s="333"/>
      <c r="Q79" s="333"/>
      <c r="R79" s="333"/>
      <c r="S79" s="333"/>
      <c r="T79" s="333"/>
      <c r="U79" s="333"/>
      <c r="V79" s="333"/>
      <c r="W79" s="333"/>
      <c r="X79" s="333"/>
      <c r="Y79" s="333"/>
      <c r="Z79" s="333"/>
      <c r="AA79" s="333"/>
      <c r="AB79" s="333"/>
      <c r="AC79" s="333"/>
      <c r="AD79" s="412"/>
      <c r="AE79" s="412"/>
      <c r="AF79" s="334"/>
      <c r="AG79" s="334"/>
      <c r="AH79" s="334"/>
      <c r="AI79" s="334"/>
      <c r="AJ79" s="334"/>
      <c r="AK79" s="334"/>
      <c r="AL79" s="334"/>
      <c r="AM79" s="335"/>
      <c r="AN79" s="185"/>
      <c r="AO79" s="188"/>
      <c r="AP79" s="188"/>
      <c r="AS79" s="329" t="s">
        <v>67</v>
      </c>
      <c r="AT79" s="330"/>
      <c r="AU79" s="23">
        <f t="shared" si="27"/>
        <v>0</v>
      </c>
      <c r="AV79" s="22" t="str">
        <f t="shared" si="28"/>
        <v>入力なし</v>
      </c>
      <c r="AW79" s="22" t="str">
        <f t="shared" si="22"/>
        <v/>
      </c>
      <c r="AX79" s="22" t="str">
        <f t="shared" si="23"/>
        <v/>
      </c>
      <c r="AY79" s="22" t="str">
        <f t="shared" si="24"/>
        <v/>
      </c>
      <c r="AZ79" s="22" t="str">
        <f t="shared" si="25"/>
        <v/>
      </c>
      <c r="BA79" s="22" t="str">
        <f t="shared" si="21"/>
        <v/>
      </c>
      <c r="BB79" s="187" t="str">
        <f t="shared" si="29"/>
        <v/>
      </c>
      <c r="BC79" s="321"/>
      <c r="BD79" s="321"/>
      <c r="BE79" s="321"/>
      <c r="BF79" s="321"/>
      <c r="BG79" s="321"/>
      <c r="BH79" s="321"/>
      <c r="BI79" s="321"/>
      <c r="BJ79" s="22" t="str">
        <f t="shared" si="30"/>
        <v/>
      </c>
      <c r="BK79" s="187" t="str">
        <f t="shared" si="31"/>
        <v/>
      </c>
      <c r="BL79" s="187" t="str">
        <f t="shared" si="32"/>
        <v/>
      </c>
      <c r="BM79" s="22" t="str">
        <f t="shared" si="33"/>
        <v/>
      </c>
      <c r="BN79" s="187" t="str">
        <f t="shared" si="34"/>
        <v/>
      </c>
      <c r="BO79" s="1"/>
      <c r="BP79" s="1"/>
      <c r="BQ79" s="1"/>
    </row>
    <row r="80" spans="1:69" ht="34.5" customHeight="1">
      <c r="A80" s="20" t="str">
        <f t="shared" si="20"/>
        <v/>
      </c>
      <c r="C80" s="331" t="s">
        <v>68</v>
      </c>
      <c r="D80" s="332"/>
      <c r="E80" s="336"/>
      <c r="F80" s="336"/>
      <c r="G80" s="336"/>
      <c r="H80" s="336"/>
      <c r="I80" s="336"/>
      <c r="J80" s="336"/>
      <c r="K80" s="410"/>
      <c r="L80" s="410"/>
      <c r="M80" s="410"/>
      <c r="N80" s="333"/>
      <c r="O80" s="333"/>
      <c r="P80" s="333"/>
      <c r="Q80" s="333"/>
      <c r="R80" s="333"/>
      <c r="S80" s="333"/>
      <c r="T80" s="333"/>
      <c r="U80" s="333"/>
      <c r="V80" s="333"/>
      <c r="W80" s="333"/>
      <c r="X80" s="333"/>
      <c r="Y80" s="333"/>
      <c r="Z80" s="333"/>
      <c r="AA80" s="333"/>
      <c r="AB80" s="333"/>
      <c r="AC80" s="333"/>
      <c r="AD80" s="412"/>
      <c r="AE80" s="412"/>
      <c r="AF80" s="334"/>
      <c r="AG80" s="334"/>
      <c r="AH80" s="334"/>
      <c r="AI80" s="334"/>
      <c r="AJ80" s="334"/>
      <c r="AK80" s="334"/>
      <c r="AL80" s="334"/>
      <c r="AM80" s="335"/>
      <c r="AN80" s="185"/>
      <c r="AO80" s="188"/>
      <c r="AP80" s="188"/>
      <c r="AS80" s="329" t="s">
        <v>68</v>
      </c>
      <c r="AT80" s="330"/>
      <c r="AU80" s="23">
        <f t="shared" si="27"/>
        <v>0</v>
      </c>
      <c r="AV80" s="22" t="str">
        <f t="shared" si="28"/>
        <v>入力なし</v>
      </c>
      <c r="AW80" s="22" t="str">
        <f t="shared" si="22"/>
        <v/>
      </c>
      <c r="AX80" s="22" t="str">
        <f t="shared" si="23"/>
        <v/>
      </c>
      <c r="AY80" s="22" t="str">
        <f t="shared" si="24"/>
        <v/>
      </c>
      <c r="AZ80" s="22" t="str">
        <f t="shared" si="25"/>
        <v/>
      </c>
      <c r="BA80" s="22" t="str">
        <f t="shared" si="21"/>
        <v/>
      </c>
      <c r="BB80" s="187" t="str">
        <f t="shared" si="29"/>
        <v/>
      </c>
      <c r="BC80" s="321"/>
      <c r="BD80" s="321"/>
      <c r="BE80" s="321"/>
      <c r="BF80" s="321"/>
      <c r="BG80" s="321"/>
      <c r="BH80" s="321"/>
      <c r="BI80" s="321"/>
      <c r="BJ80" s="22" t="str">
        <f t="shared" si="30"/>
        <v/>
      </c>
      <c r="BK80" s="187" t="str">
        <f t="shared" si="31"/>
        <v/>
      </c>
      <c r="BL80" s="187" t="str">
        <f t="shared" si="32"/>
        <v/>
      </c>
      <c r="BM80" s="22" t="str">
        <f t="shared" si="33"/>
        <v/>
      </c>
      <c r="BN80" s="187" t="str">
        <f t="shared" si="34"/>
        <v/>
      </c>
      <c r="BO80" s="1"/>
      <c r="BP80" s="1"/>
      <c r="BQ80" s="1"/>
    </row>
    <row r="81" spans="1:69" ht="34.5" customHeight="1">
      <c r="A81" s="20" t="str">
        <f t="shared" si="20"/>
        <v/>
      </c>
      <c r="C81" s="331" t="s">
        <v>69</v>
      </c>
      <c r="D81" s="332"/>
      <c r="E81" s="336"/>
      <c r="F81" s="336"/>
      <c r="G81" s="336"/>
      <c r="H81" s="336"/>
      <c r="I81" s="336"/>
      <c r="J81" s="336"/>
      <c r="K81" s="410"/>
      <c r="L81" s="410"/>
      <c r="M81" s="410"/>
      <c r="N81" s="333"/>
      <c r="O81" s="333"/>
      <c r="P81" s="333"/>
      <c r="Q81" s="333"/>
      <c r="R81" s="333"/>
      <c r="S81" s="333"/>
      <c r="T81" s="333"/>
      <c r="U81" s="333"/>
      <c r="V81" s="333"/>
      <c r="W81" s="333"/>
      <c r="X81" s="333"/>
      <c r="Y81" s="333"/>
      <c r="Z81" s="333"/>
      <c r="AA81" s="333"/>
      <c r="AB81" s="333"/>
      <c r="AC81" s="333"/>
      <c r="AD81" s="412"/>
      <c r="AE81" s="412"/>
      <c r="AF81" s="334"/>
      <c r="AG81" s="334"/>
      <c r="AH81" s="334"/>
      <c r="AI81" s="334"/>
      <c r="AJ81" s="334"/>
      <c r="AK81" s="334"/>
      <c r="AL81" s="334"/>
      <c r="AM81" s="335"/>
      <c r="AN81" s="185"/>
      <c r="AO81" s="188"/>
      <c r="AP81" s="188"/>
      <c r="AS81" s="329" t="s">
        <v>69</v>
      </c>
      <c r="AT81" s="330"/>
      <c r="AU81" s="23">
        <f t="shared" si="27"/>
        <v>0</v>
      </c>
      <c r="AV81" s="22" t="str">
        <f t="shared" si="28"/>
        <v>入力なし</v>
      </c>
      <c r="AW81" s="22" t="str">
        <f t="shared" si="22"/>
        <v/>
      </c>
      <c r="AX81" s="22" t="str">
        <f t="shared" si="23"/>
        <v/>
      </c>
      <c r="AY81" s="22" t="str">
        <f t="shared" si="24"/>
        <v/>
      </c>
      <c r="AZ81" s="22" t="str">
        <f t="shared" si="25"/>
        <v/>
      </c>
      <c r="BA81" s="22" t="str">
        <f t="shared" si="21"/>
        <v/>
      </c>
      <c r="BB81" s="187" t="str">
        <f t="shared" si="29"/>
        <v/>
      </c>
      <c r="BC81" s="321"/>
      <c r="BD81" s="321"/>
      <c r="BE81" s="321"/>
      <c r="BF81" s="321"/>
      <c r="BG81" s="321"/>
      <c r="BH81" s="321"/>
      <c r="BI81" s="321"/>
      <c r="BJ81" s="22" t="str">
        <f t="shared" si="30"/>
        <v/>
      </c>
      <c r="BK81" s="187" t="str">
        <f t="shared" si="31"/>
        <v/>
      </c>
      <c r="BL81" s="187" t="str">
        <f t="shared" si="32"/>
        <v/>
      </c>
      <c r="BM81" s="22" t="str">
        <f t="shared" si="33"/>
        <v/>
      </c>
      <c r="BN81" s="187" t="str">
        <f t="shared" si="34"/>
        <v/>
      </c>
      <c r="BO81" s="1"/>
      <c r="BP81" s="1"/>
      <c r="BQ81" s="1"/>
    </row>
    <row r="82" spans="1:69" ht="34.5" customHeight="1">
      <c r="A82" s="20" t="str">
        <f t="shared" si="20"/>
        <v/>
      </c>
      <c r="C82" s="331" t="s">
        <v>70</v>
      </c>
      <c r="D82" s="332"/>
      <c r="E82" s="336"/>
      <c r="F82" s="336"/>
      <c r="G82" s="336"/>
      <c r="H82" s="336"/>
      <c r="I82" s="336"/>
      <c r="J82" s="336"/>
      <c r="K82" s="410"/>
      <c r="L82" s="410"/>
      <c r="M82" s="410"/>
      <c r="N82" s="333"/>
      <c r="O82" s="333"/>
      <c r="P82" s="333"/>
      <c r="Q82" s="333"/>
      <c r="R82" s="333"/>
      <c r="S82" s="333"/>
      <c r="T82" s="333"/>
      <c r="U82" s="333"/>
      <c r="V82" s="333"/>
      <c r="W82" s="333"/>
      <c r="X82" s="333"/>
      <c r="Y82" s="333"/>
      <c r="Z82" s="333"/>
      <c r="AA82" s="333"/>
      <c r="AB82" s="333"/>
      <c r="AC82" s="333"/>
      <c r="AD82" s="412"/>
      <c r="AE82" s="412"/>
      <c r="AF82" s="334"/>
      <c r="AG82" s="334"/>
      <c r="AH82" s="334"/>
      <c r="AI82" s="334"/>
      <c r="AJ82" s="334"/>
      <c r="AK82" s="334"/>
      <c r="AL82" s="334"/>
      <c r="AM82" s="335"/>
      <c r="AN82" s="185"/>
      <c r="AO82" s="188"/>
      <c r="AP82" s="188"/>
      <c r="AS82" s="329" t="s">
        <v>70</v>
      </c>
      <c r="AT82" s="330"/>
      <c r="AU82" s="23">
        <f t="shared" si="27"/>
        <v>0</v>
      </c>
      <c r="AV82" s="22" t="str">
        <f t="shared" si="28"/>
        <v>入力なし</v>
      </c>
      <c r="AW82" s="22" t="str">
        <f t="shared" si="22"/>
        <v/>
      </c>
      <c r="AX82" s="22" t="str">
        <f t="shared" si="23"/>
        <v/>
      </c>
      <c r="AY82" s="22" t="str">
        <f t="shared" si="24"/>
        <v/>
      </c>
      <c r="AZ82" s="22" t="str">
        <f t="shared" si="25"/>
        <v/>
      </c>
      <c r="BA82" s="22" t="str">
        <f t="shared" si="21"/>
        <v/>
      </c>
      <c r="BB82" s="187" t="str">
        <f t="shared" si="29"/>
        <v/>
      </c>
      <c r="BC82" s="321"/>
      <c r="BD82" s="321"/>
      <c r="BE82" s="321"/>
      <c r="BF82" s="321"/>
      <c r="BG82" s="321"/>
      <c r="BH82" s="321"/>
      <c r="BI82" s="321"/>
      <c r="BJ82" s="22" t="str">
        <f t="shared" si="30"/>
        <v/>
      </c>
      <c r="BK82" s="187" t="str">
        <f t="shared" si="31"/>
        <v/>
      </c>
      <c r="BL82" s="187" t="str">
        <f t="shared" si="32"/>
        <v/>
      </c>
      <c r="BM82" s="22" t="str">
        <f t="shared" si="33"/>
        <v/>
      </c>
      <c r="BN82" s="187" t="str">
        <f t="shared" si="34"/>
        <v/>
      </c>
      <c r="BO82" s="1"/>
      <c r="BP82" s="1"/>
      <c r="BQ82" s="1"/>
    </row>
    <row r="83" spans="1:69" ht="34.5" customHeight="1">
      <c r="A83" s="20" t="str">
        <f t="shared" si="20"/>
        <v/>
      </c>
      <c r="C83" s="331" t="s">
        <v>71</v>
      </c>
      <c r="D83" s="332"/>
      <c r="E83" s="336"/>
      <c r="F83" s="336"/>
      <c r="G83" s="336"/>
      <c r="H83" s="336"/>
      <c r="I83" s="336"/>
      <c r="J83" s="336"/>
      <c r="K83" s="410"/>
      <c r="L83" s="410"/>
      <c r="M83" s="410"/>
      <c r="N83" s="333"/>
      <c r="O83" s="333"/>
      <c r="P83" s="333"/>
      <c r="Q83" s="333"/>
      <c r="R83" s="333"/>
      <c r="S83" s="333"/>
      <c r="T83" s="333"/>
      <c r="U83" s="333"/>
      <c r="V83" s="333"/>
      <c r="W83" s="333"/>
      <c r="X83" s="333"/>
      <c r="Y83" s="333"/>
      <c r="Z83" s="333"/>
      <c r="AA83" s="333"/>
      <c r="AB83" s="333"/>
      <c r="AC83" s="333"/>
      <c r="AD83" s="412"/>
      <c r="AE83" s="412"/>
      <c r="AF83" s="334"/>
      <c r="AG83" s="334"/>
      <c r="AH83" s="334"/>
      <c r="AI83" s="334"/>
      <c r="AJ83" s="334"/>
      <c r="AK83" s="334"/>
      <c r="AL83" s="334"/>
      <c r="AM83" s="335"/>
      <c r="AN83" s="185"/>
      <c r="AO83" s="188"/>
      <c r="AP83" s="188"/>
      <c r="AS83" s="329" t="s">
        <v>71</v>
      </c>
      <c r="AT83" s="330"/>
      <c r="AU83" s="23">
        <f t="shared" si="27"/>
        <v>0</v>
      </c>
      <c r="AV83" s="22" t="str">
        <f t="shared" si="28"/>
        <v>入力なし</v>
      </c>
      <c r="AW83" s="22" t="str">
        <f t="shared" si="22"/>
        <v/>
      </c>
      <c r="AX83" s="22" t="str">
        <f t="shared" si="23"/>
        <v/>
      </c>
      <c r="AY83" s="22" t="str">
        <f t="shared" si="24"/>
        <v/>
      </c>
      <c r="AZ83" s="22" t="str">
        <f t="shared" si="25"/>
        <v/>
      </c>
      <c r="BA83" s="22" t="str">
        <f t="shared" si="21"/>
        <v/>
      </c>
      <c r="BB83" s="187" t="str">
        <f t="shared" si="29"/>
        <v/>
      </c>
      <c r="BC83" s="321"/>
      <c r="BD83" s="321"/>
      <c r="BE83" s="321"/>
      <c r="BF83" s="321"/>
      <c r="BG83" s="321"/>
      <c r="BH83" s="321"/>
      <c r="BI83" s="321"/>
      <c r="BJ83" s="22" t="str">
        <f t="shared" si="30"/>
        <v/>
      </c>
      <c r="BK83" s="187" t="str">
        <f t="shared" si="31"/>
        <v/>
      </c>
      <c r="BL83" s="187" t="str">
        <f t="shared" si="32"/>
        <v/>
      </c>
      <c r="BM83" s="22" t="str">
        <f t="shared" si="33"/>
        <v/>
      </c>
      <c r="BN83" s="187" t="str">
        <f t="shared" si="34"/>
        <v/>
      </c>
      <c r="BO83" s="1"/>
      <c r="BP83" s="1"/>
      <c r="BQ83" s="1"/>
    </row>
    <row r="84" spans="1:69" ht="34.5" customHeight="1">
      <c r="A84" s="20" t="str">
        <f t="shared" si="20"/>
        <v/>
      </c>
      <c r="C84" s="331" t="s">
        <v>72</v>
      </c>
      <c r="D84" s="332"/>
      <c r="E84" s="336"/>
      <c r="F84" s="336"/>
      <c r="G84" s="336"/>
      <c r="H84" s="336"/>
      <c r="I84" s="336"/>
      <c r="J84" s="336"/>
      <c r="K84" s="410"/>
      <c r="L84" s="410"/>
      <c r="M84" s="410"/>
      <c r="N84" s="333"/>
      <c r="O84" s="333"/>
      <c r="P84" s="333"/>
      <c r="Q84" s="333"/>
      <c r="R84" s="333"/>
      <c r="S84" s="333"/>
      <c r="T84" s="333"/>
      <c r="U84" s="333"/>
      <c r="V84" s="333"/>
      <c r="W84" s="333"/>
      <c r="X84" s="333"/>
      <c r="Y84" s="333"/>
      <c r="Z84" s="333"/>
      <c r="AA84" s="333"/>
      <c r="AB84" s="333"/>
      <c r="AC84" s="333"/>
      <c r="AD84" s="412"/>
      <c r="AE84" s="412"/>
      <c r="AF84" s="334"/>
      <c r="AG84" s="334"/>
      <c r="AH84" s="334"/>
      <c r="AI84" s="334"/>
      <c r="AJ84" s="334"/>
      <c r="AK84" s="334"/>
      <c r="AL84" s="334"/>
      <c r="AM84" s="335"/>
      <c r="AN84" s="185"/>
      <c r="AO84" s="188"/>
      <c r="AP84" s="188"/>
      <c r="AS84" s="329" t="s">
        <v>72</v>
      </c>
      <c r="AT84" s="330"/>
      <c r="AU84" s="23">
        <f t="shared" si="27"/>
        <v>0</v>
      </c>
      <c r="AV84" s="22" t="str">
        <f t="shared" si="28"/>
        <v>入力なし</v>
      </c>
      <c r="AW84" s="22" t="str">
        <f t="shared" si="22"/>
        <v/>
      </c>
      <c r="AX84" s="22" t="str">
        <f t="shared" si="23"/>
        <v/>
      </c>
      <c r="AY84" s="22" t="str">
        <f t="shared" si="24"/>
        <v/>
      </c>
      <c r="AZ84" s="22" t="str">
        <f t="shared" si="25"/>
        <v/>
      </c>
      <c r="BA84" s="22" t="str">
        <f t="shared" si="21"/>
        <v/>
      </c>
      <c r="BB84" s="187" t="str">
        <f t="shared" si="29"/>
        <v/>
      </c>
      <c r="BC84" s="321"/>
      <c r="BD84" s="321"/>
      <c r="BE84" s="321"/>
      <c r="BF84" s="321"/>
      <c r="BG84" s="321"/>
      <c r="BH84" s="321"/>
      <c r="BI84" s="321"/>
      <c r="BJ84" s="22" t="str">
        <f t="shared" si="30"/>
        <v/>
      </c>
      <c r="BK84" s="187" t="str">
        <f t="shared" si="31"/>
        <v/>
      </c>
      <c r="BL84" s="187" t="str">
        <f t="shared" si="32"/>
        <v/>
      </c>
      <c r="BM84" s="22" t="str">
        <f t="shared" si="33"/>
        <v/>
      </c>
      <c r="BN84" s="187" t="str">
        <f t="shared" si="34"/>
        <v/>
      </c>
      <c r="BO84" s="1"/>
      <c r="BP84" s="1"/>
      <c r="BQ84" s="1"/>
    </row>
    <row r="85" spans="1:69" ht="34.5" customHeight="1">
      <c r="A85" s="20" t="str">
        <f t="shared" si="20"/>
        <v/>
      </c>
      <c r="C85" s="331" t="s">
        <v>73</v>
      </c>
      <c r="D85" s="332"/>
      <c r="E85" s="336"/>
      <c r="F85" s="336"/>
      <c r="G85" s="336"/>
      <c r="H85" s="336"/>
      <c r="I85" s="336"/>
      <c r="J85" s="336"/>
      <c r="K85" s="410"/>
      <c r="L85" s="410"/>
      <c r="M85" s="410"/>
      <c r="N85" s="333"/>
      <c r="O85" s="333"/>
      <c r="P85" s="333"/>
      <c r="Q85" s="333"/>
      <c r="R85" s="333"/>
      <c r="S85" s="333"/>
      <c r="T85" s="333"/>
      <c r="U85" s="333"/>
      <c r="V85" s="333"/>
      <c r="W85" s="333"/>
      <c r="X85" s="333"/>
      <c r="Y85" s="333"/>
      <c r="Z85" s="333"/>
      <c r="AA85" s="333"/>
      <c r="AB85" s="333"/>
      <c r="AC85" s="333"/>
      <c r="AD85" s="412"/>
      <c r="AE85" s="412"/>
      <c r="AF85" s="334"/>
      <c r="AG85" s="334"/>
      <c r="AH85" s="334"/>
      <c r="AI85" s="334"/>
      <c r="AJ85" s="334"/>
      <c r="AK85" s="334"/>
      <c r="AL85" s="334"/>
      <c r="AM85" s="335"/>
      <c r="AN85" s="185"/>
      <c r="AO85" s="188"/>
      <c r="AP85" s="188"/>
      <c r="AS85" s="329" t="s">
        <v>73</v>
      </c>
      <c r="AT85" s="330"/>
      <c r="AU85" s="23">
        <f t="shared" si="27"/>
        <v>0</v>
      </c>
      <c r="AV85" s="22" t="str">
        <f t="shared" si="28"/>
        <v>入力なし</v>
      </c>
      <c r="AW85" s="22" t="str">
        <f t="shared" si="22"/>
        <v/>
      </c>
      <c r="AX85" s="22" t="str">
        <f t="shared" si="23"/>
        <v/>
      </c>
      <c r="AY85" s="22" t="str">
        <f t="shared" si="24"/>
        <v/>
      </c>
      <c r="AZ85" s="22" t="str">
        <f t="shared" si="25"/>
        <v/>
      </c>
      <c r="BA85" s="22" t="str">
        <f t="shared" si="21"/>
        <v/>
      </c>
      <c r="BB85" s="187" t="str">
        <f t="shared" si="29"/>
        <v/>
      </c>
      <c r="BC85" s="321"/>
      <c r="BD85" s="321"/>
      <c r="BE85" s="321"/>
      <c r="BF85" s="321"/>
      <c r="BG85" s="321"/>
      <c r="BH85" s="321"/>
      <c r="BI85" s="321"/>
      <c r="BJ85" s="22" t="str">
        <f t="shared" si="30"/>
        <v/>
      </c>
      <c r="BK85" s="187" t="str">
        <f t="shared" si="31"/>
        <v/>
      </c>
      <c r="BL85" s="187" t="str">
        <f t="shared" si="32"/>
        <v/>
      </c>
      <c r="BM85" s="22" t="str">
        <f t="shared" si="33"/>
        <v/>
      </c>
      <c r="BN85" s="187" t="str">
        <f t="shared" si="34"/>
        <v/>
      </c>
      <c r="BO85" s="1"/>
      <c r="BP85" s="1"/>
      <c r="BQ85" s="1"/>
    </row>
    <row r="86" spans="1:69" ht="34.5" customHeight="1">
      <c r="A86" s="20" t="str">
        <f t="shared" si="20"/>
        <v/>
      </c>
      <c r="C86" s="331" t="s">
        <v>74</v>
      </c>
      <c r="D86" s="332"/>
      <c r="E86" s="336"/>
      <c r="F86" s="336"/>
      <c r="G86" s="336"/>
      <c r="H86" s="336"/>
      <c r="I86" s="336"/>
      <c r="J86" s="336"/>
      <c r="K86" s="410"/>
      <c r="L86" s="410"/>
      <c r="M86" s="410"/>
      <c r="N86" s="333"/>
      <c r="O86" s="333"/>
      <c r="P86" s="333"/>
      <c r="Q86" s="333"/>
      <c r="R86" s="333"/>
      <c r="S86" s="333"/>
      <c r="T86" s="333"/>
      <c r="U86" s="333"/>
      <c r="V86" s="333"/>
      <c r="W86" s="333"/>
      <c r="X86" s="333"/>
      <c r="Y86" s="333"/>
      <c r="Z86" s="333"/>
      <c r="AA86" s="333"/>
      <c r="AB86" s="333"/>
      <c r="AC86" s="333"/>
      <c r="AD86" s="412"/>
      <c r="AE86" s="412"/>
      <c r="AF86" s="334"/>
      <c r="AG86" s="334"/>
      <c r="AH86" s="334"/>
      <c r="AI86" s="334"/>
      <c r="AJ86" s="334"/>
      <c r="AK86" s="334"/>
      <c r="AL86" s="334"/>
      <c r="AM86" s="335"/>
      <c r="AN86" s="185"/>
      <c r="AO86" s="188"/>
      <c r="AP86" s="188"/>
      <c r="AS86" s="329" t="s">
        <v>74</v>
      </c>
      <c r="AT86" s="330"/>
      <c r="AU86" s="23">
        <f t="shared" si="27"/>
        <v>0</v>
      </c>
      <c r="AV86" s="22" t="str">
        <f t="shared" si="28"/>
        <v>入力なし</v>
      </c>
      <c r="AW86" s="22" t="str">
        <f t="shared" si="22"/>
        <v/>
      </c>
      <c r="AX86" s="22" t="str">
        <f t="shared" si="23"/>
        <v/>
      </c>
      <c r="AY86" s="22" t="str">
        <f t="shared" si="24"/>
        <v/>
      </c>
      <c r="AZ86" s="22" t="str">
        <f t="shared" si="25"/>
        <v/>
      </c>
      <c r="BA86" s="22" t="str">
        <f t="shared" si="21"/>
        <v/>
      </c>
      <c r="BB86" s="187" t="str">
        <f t="shared" si="29"/>
        <v/>
      </c>
      <c r="BC86" s="321"/>
      <c r="BD86" s="321"/>
      <c r="BE86" s="321"/>
      <c r="BF86" s="321"/>
      <c r="BG86" s="321"/>
      <c r="BH86" s="321"/>
      <c r="BI86" s="321"/>
      <c r="BJ86" s="22" t="str">
        <f t="shared" si="30"/>
        <v/>
      </c>
      <c r="BK86" s="187" t="str">
        <f t="shared" si="31"/>
        <v/>
      </c>
      <c r="BL86" s="187" t="str">
        <f t="shared" si="32"/>
        <v/>
      </c>
      <c r="BM86" s="22" t="str">
        <f t="shared" si="33"/>
        <v/>
      </c>
      <c r="BN86" s="187" t="str">
        <f t="shared" si="34"/>
        <v/>
      </c>
      <c r="BO86" s="1"/>
      <c r="BP86" s="1"/>
      <c r="BQ86" s="1"/>
    </row>
    <row r="87" spans="1:69" ht="34.5" customHeight="1">
      <c r="A87" s="20" t="str">
        <f t="shared" si="20"/>
        <v/>
      </c>
      <c r="C87" s="331" t="s">
        <v>75</v>
      </c>
      <c r="D87" s="332"/>
      <c r="E87" s="336"/>
      <c r="F87" s="336"/>
      <c r="G87" s="336"/>
      <c r="H87" s="336"/>
      <c r="I87" s="336"/>
      <c r="J87" s="336"/>
      <c r="K87" s="410"/>
      <c r="L87" s="410"/>
      <c r="M87" s="410"/>
      <c r="N87" s="333"/>
      <c r="O87" s="333"/>
      <c r="P87" s="333"/>
      <c r="Q87" s="333"/>
      <c r="R87" s="333"/>
      <c r="S87" s="333"/>
      <c r="T87" s="333"/>
      <c r="U87" s="333"/>
      <c r="V87" s="333"/>
      <c r="W87" s="333"/>
      <c r="X87" s="333"/>
      <c r="Y87" s="333"/>
      <c r="Z87" s="333"/>
      <c r="AA87" s="333"/>
      <c r="AB87" s="333"/>
      <c r="AC87" s="333"/>
      <c r="AD87" s="412"/>
      <c r="AE87" s="412"/>
      <c r="AF87" s="334"/>
      <c r="AG87" s="334"/>
      <c r="AH87" s="334"/>
      <c r="AI87" s="334"/>
      <c r="AJ87" s="334"/>
      <c r="AK87" s="334"/>
      <c r="AL87" s="334"/>
      <c r="AM87" s="335"/>
      <c r="AN87" s="185"/>
      <c r="AO87" s="188"/>
      <c r="AP87" s="188"/>
      <c r="AS87" s="329" t="s">
        <v>75</v>
      </c>
      <c r="AT87" s="330"/>
      <c r="AU87" s="23">
        <f t="shared" si="27"/>
        <v>0</v>
      </c>
      <c r="AV87" s="22" t="str">
        <f t="shared" si="28"/>
        <v>入力なし</v>
      </c>
      <c r="AW87" s="22" t="str">
        <f t="shared" si="22"/>
        <v/>
      </c>
      <c r="AX87" s="22" t="str">
        <f t="shared" si="23"/>
        <v/>
      </c>
      <c r="AY87" s="22" t="str">
        <f t="shared" si="24"/>
        <v/>
      </c>
      <c r="AZ87" s="22" t="str">
        <f t="shared" si="25"/>
        <v/>
      </c>
      <c r="BA87" s="22" t="str">
        <f t="shared" si="21"/>
        <v/>
      </c>
      <c r="BB87" s="187" t="str">
        <f t="shared" si="29"/>
        <v/>
      </c>
      <c r="BC87" s="321"/>
      <c r="BD87" s="321"/>
      <c r="BE87" s="321"/>
      <c r="BF87" s="321"/>
      <c r="BG87" s="321"/>
      <c r="BH87" s="321"/>
      <c r="BI87" s="321"/>
      <c r="BJ87" s="22" t="str">
        <f t="shared" si="30"/>
        <v/>
      </c>
      <c r="BK87" s="187" t="str">
        <f t="shared" si="31"/>
        <v/>
      </c>
      <c r="BL87" s="187" t="str">
        <f t="shared" si="32"/>
        <v/>
      </c>
      <c r="BM87" s="22" t="str">
        <f t="shared" si="33"/>
        <v/>
      </c>
      <c r="BN87" s="187" t="str">
        <f t="shared" si="34"/>
        <v/>
      </c>
      <c r="BO87" s="1"/>
      <c r="BP87" s="1"/>
      <c r="BQ87" s="1"/>
    </row>
    <row r="88" spans="1:69" ht="34.5" customHeight="1">
      <c r="A88" s="20" t="str">
        <f t="shared" si="20"/>
        <v/>
      </c>
      <c r="C88" s="331" t="s">
        <v>76</v>
      </c>
      <c r="D88" s="332"/>
      <c r="E88" s="336"/>
      <c r="F88" s="336"/>
      <c r="G88" s="336"/>
      <c r="H88" s="336"/>
      <c r="I88" s="336"/>
      <c r="J88" s="336"/>
      <c r="K88" s="410"/>
      <c r="L88" s="410"/>
      <c r="M88" s="410"/>
      <c r="N88" s="333"/>
      <c r="O88" s="333"/>
      <c r="P88" s="333"/>
      <c r="Q88" s="333"/>
      <c r="R88" s="333"/>
      <c r="S88" s="333"/>
      <c r="T88" s="333"/>
      <c r="U88" s="333"/>
      <c r="V88" s="333"/>
      <c r="W88" s="333"/>
      <c r="X88" s="333"/>
      <c r="Y88" s="333"/>
      <c r="Z88" s="333"/>
      <c r="AA88" s="333"/>
      <c r="AB88" s="333"/>
      <c r="AC88" s="333"/>
      <c r="AD88" s="412"/>
      <c r="AE88" s="412"/>
      <c r="AF88" s="334"/>
      <c r="AG88" s="334"/>
      <c r="AH88" s="334"/>
      <c r="AI88" s="334"/>
      <c r="AJ88" s="334"/>
      <c r="AK88" s="334"/>
      <c r="AL88" s="334"/>
      <c r="AM88" s="335"/>
      <c r="AN88" s="185"/>
      <c r="AO88" s="188"/>
      <c r="AP88" s="188"/>
      <c r="AS88" s="329" t="s">
        <v>76</v>
      </c>
      <c r="AT88" s="330"/>
      <c r="AU88" s="23">
        <f t="shared" si="27"/>
        <v>0</v>
      </c>
      <c r="AV88" s="22" t="str">
        <f t="shared" si="28"/>
        <v>入力なし</v>
      </c>
      <c r="AW88" s="22" t="str">
        <f t="shared" si="22"/>
        <v/>
      </c>
      <c r="AX88" s="22" t="str">
        <f t="shared" si="23"/>
        <v/>
      </c>
      <c r="AY88" s="22" t="str">
        <f t="shared" si="24"/>
        <v/>
      </c>
      <c r="AZ88" s="22" t="str">
        <f t="shared" si="25"/>
        <v/>
      </c>
      <c r="BA88" s="22" t="str">
        <f t="shared" si="21"/>
        <v/>
      </c>
      <c r="BB88" s="187" t="str">
        <f t="shared" si="29"/>
        <v/>
      </c>
      <c r="BC88" s="321"/>
      <c r="BD88" s="321"/>
      <c r="BE88" s="321"/>
      <c r="BF88" s="321"/>
      <c r="BG88" s="321"/>
      <c r="BH88" s="321"/>
      <c r="BI88" s="321"/>
      <c r="BJ88" s="22" t="str">
        <f t="shared" si="30"/>
        <v/>
      </c>
      <c r="BK88" s="187" t="str">
        <f t="shared" si="31"/>
        <v/>
      </c>
      <c r="BL88" s="187" t="str">
        <f t="shared" si="32"/>
        <v/>
      </c>
      <c r="BM88" s="22" t="str">
        <f t="shared" si="33"/>
        <v/>
      </c>
      <c r="BN88" s="187" t="str">
        <f t="shared" si="34"/>
        <v/>
      </c>
      <c r="BO88" s="1"/>
      <c r="BP88" s="1"/>
      <c r="BQ88" s="1"/>
    </row>
    <row r="89" spans="1:69" ht="34.5" customHeight="1">
      <c r="A89" s="20" t="str">
        <f t="shared" si="20"/>
        <v/>
      </c>
      <c r="C89" s="331" t="s">
        <v>77</v>
      </c>
      <c r="D89" s="332"/>
      <c r="E89" s="336"/>
      <c r="F89" s="336"/>
      <c r="G89" s="336"/>
      <c r="H89" s="336"/>
      <c r="I89" s="336"/>
      <c r="J89" s="336"/>
      <c r="K89" s="410"/>
      <c r="L89" s="410"/>
      <c r="M89" s="410"/>
      <c r="N89" s="333"/>
      <c r="O89" s="333"/>
      <c r="P89" s="333"/>
      <c r="Q89" s="333"/>
      <c r="R89" s="333"/>
      <c r="S89" s="333"/>
      <c r="T89" s="333"/>
      <c r="U89" s="333"/>
      <c r="V89" s="333"/>
      <c r="W89" s="333"/>
      <c r="X89" s="333"/>
      <c r="Y89" s="333"/>
      <c r="Z89" s="333"/>
      <c r="AA89" s="333"/>
      <c r="AB89" s="333"/>
      <c r="AC89" s="333"/>
      <c r="AD89" s="412"/>
      <c r="AE89" s="412"/>
      <c r="AF89" s="334"/>
      <c r="AG89" s="334"/>
      <c r="AH89" s="334"/>
      <c r="AI89" s="334"/>
      <c r="AJ89" s="334"/>
      <c r="AK89" s="334"/>
      <c r="AL89" s="334"/>
      <c r="AM89" s="335"/>
      <c r="AN89" s="185"/>
      <c r="AO89" s="188"/>
      <c r="AP89" s="188"/>
      <c r="AS89" s="329" t="s">
        <v>77</v>
      </c>
      <c r="AT89" s="330"/>
      <c r="AU89" s="23">
        <f t="shared" si="27"/>
        <v>0</v>
      </c>
      <c r="AV89" s="22" t="str">
        <f t="shared" si="28"/>
        <v>入力なし</v>
      </c>
      <c r="AW89" s="22" t="str">
        <f t="shared" si="22"/>
        <v/>
      </c>
      <c r="AX89" s="22" t="str">
        <f t="shared" si="23"/>
        <v/>
      </c>
      <c r="AY89" s="22" t="str">
        <f t="shared" si="24"/>
        <v/>
      </c>
      <c r="AZ89" s="22" t="str">
        <f t="shared" si="25"/>
        <v/>
      </c>
      <c r="BA89" s="22" t="str">
        <f t="shared" si="21"/>
        <v/>
      </c>
      <c r="BB89" s="187" t="str">
        <f t="shared" si="29"/>
        <v/>
      </c>
      <c r="BC89" s="321"/>
      <c r="BD89" s="321"/>
      <c r="BE89" s="321"/>
      <c r="BF89" s="321"/>
      <c r="BG89" s="321"/>
      <c r="BH89" s="321"/>
      <c r="BI89" s="321"/>
      <c r="BJ89" s="22" t="str">
        <f t="shared" si="30"/>
        <v/>
      </c>
      <c r="BK89" s="187" t="str">
        <f t="shared" si="31"/>
        <v/>
      </c>
      <c r="BL89" s="187" t="str">
        <f t="shared" si="32"/>
        <v/>
      </c>
      <c r="BM89" s="22" t="str">
        <f t="shared" si="33"/>
        <v/>
      </c>
      <c r="BN89" s="187" t="str">
        <f t="shared" si="34"/>
        <v/>
      </c>
      <c r="BO89" s="1"/>
      <c r="BP89" s="1"/>
      <c r="BQ89" s="1"/>
    </row>
    <row r="90" spans="1:69" ht="34.5" customHeight="1">
      <c r="A90" s="20" t="str">
        <f t="shared" si="20"/>
        <v/>
      </c>
      <c r="C90" s="331" t="s">
        <v>78</v>
      </c>
      <c r="D90" s="332"/>
      <c r="E90" s="336"/>
      <c r="F90" s="336"/>
      <c r="G90" s="336"/>
      <c r="H90" s="336"/>
      <c r="I90" s="336"/>
      <c r="J90" s="336"/>
      <c r="K90" s="410"/>
      <c r="L90" s="410"/>
      <c r="M90" s="410"/>
      <c r="N90" s="333"/>
      <c r="O90" s="333"/>
      <c r="P90" s="333"/>
      <c r="Q90" s="333"/>
      <c r="R90" s="333"/>
      <c r="S90" s="333"/>
      <c r="T90" s="333"/>
      <c r="U90" s="333"/>
      <c r="V90" s="333"/>
      <c r="W90" s="333"/>
      <c r="X90" s="333"/>
      <c r="Y90" s="333"/>
      <c r="Z90" s="333"/>
      <c r="AA90" s="333"/>
      <c r="AB90" s="333"/>
      <c r="AC90" s="333"/>
      <c r="AD90" s="412"/>
      <c r="AE90" s="412"/>
      <c r="AF90" s="334"/>
      <c r="AG90" s="334"/>
      <c r="AH90" s="334"/>
      <c r="AI90" s="334"/>
      <c r="AJ90" s="334"/>
      <c r="AK90" s="334"/>
      <c r="AL90" s="334"/>
      <c r="AM90" s="335"/>
      <c r="AN90" s="185"/>
      <c r="AO90" s="188"/>
      <c r="AP90" s="188"/>
      <c r="AS90" s="329" t="s">
        <v>78</v>
      </c>
      <c r="AT90" s="330"/>
      <c r="AU90" s="23">
        <f t="shared" si="27"/>
        <v>0</v>
      </c>
      <c r="AV90" s="22" t="str">
        <f t="shared" si="28"/>
        <v>入力なし</v>
      </c>
      <c r="AW90" s="22" t="str">
        <f t="shared" si="22"/>
        <v/>
      </c>
      <c r="AX90" s="22" t="str">
        <f t="shared" si="23"/>
        <v/>
      </c>
      <c r="AY90" s="22" t="str">
        <f t="shared" si="24"/>
        <v/>
      </c>
      <c r="AZ90" s="22" t="str">
        <f t="shared" si="25"/>
        <v/>
      </c>
      <c r="BA90" s="22" t="str">
        <f t="shared" si="21"/>
        <v/>
      </c>
      <c r="BB90" s="187" t="str">
        <f t="shared" si="29"/>
        <v/>
      </c>
      <c r="BC90" s="321"/>
      <c r="BD90" s="321"/>
      <c r="BE90" s="321"/>
      <c r="BF90" s="321"/>
      <c r="BG90" s="321"/>
      <c r="BH90" s="321"/>
      <c r="BI90" s="321"/>
      <c r="BJ90" s="22" t="str">
        <f t="shared" si="30"/>
        <v/>
      </c>
      <c r="BK90" s="187" t="str">
        <f t="shared" si="31"/>
        <v/>
      </c>
      <c r="BL90" s="187" t="str">
        <f t="shared" si="32"/>
        <v/>
      </c>
      <c r="BM90" s="22" t="str">
        <f t="shared" si="33"/>
        <v/>
      </c>
      <c r="BN90" s="187" t="str">
        <f t="shared" si="34"/>
        <v/>
      </c>
      <c r="BO90" s="1"/>
      <c r="BP90" s="1"/>
      <c r="BQ90" s="1"/>
    </row>
    <row r="91" spans="1:69" ht="34.5" customHeight="1">
      <c r="A91" s="20" t="str">
        <f t="shared" si="20"/>
        <v/>
      </c>
      <c r="C91" s="331" t="s">
        <v>79</v>
      </c>
      <c r="D91" s="332"/>
      <c r="E91" s="336"/>
      <c r="F91" s="336"/>
      <c r="G91" s="336"/>
      <c r="H91" s="336"/>
      <c r="I91" s="336"/>
      <c r="J91" s="336"/>
      <c r="K91" s="410"/>
      <c r="L91" s="410"/>
      <c r="M91" s="410"/>
      <c r="N91" s="333"/>
      <c r="O91" s="333"/>
      <c r="P91" s="333"/>
      <c r="Q91" s="333"/>
      <c r="R91" s="333"/>
      <c r="S91" s="333"/>
      <c r="T91" s="333"/>
      <c r="U91" s="333"/>
      <c r="V91" s="333"/>
      <c r="W91" s="333"/>
      <c r="X91" s="333"/>
      <c r="Y91" s="333"/>
      <c r="Z91" s="333"/>
      <c r="AA91" s="333"/>
      <c r="AB91" s="333"/>
      <c r="AC91" s="333"/>
      <c r="AD91" s="412"/>
      <c r="AE91" s="412"/>
      <c r="AF91" s="334"/>
      <c r="AG91" s="334"/>
      <c r="AH91" s="334"/>
      <c r="AI91" s="334"/>
      <c r="AJ91" s="334"/>
      <c r="AK91" s="334"/>
      <c r="AL91" s="334"/>
      <c r="AM91" s="335"/>
      <c r="AN91" s="185"/>
      <c r="AO91" s="188"/>
      <c r="AP91" s="188"/>
      <c r="AS91" s="329" t="s">
        <v>79</v>
      </c>
      <c r="AT91" s="330"/>
      <c r="AU91" s="23">
        <f t="shared" si="27"/>
        <v>0</v>
      </c>
      <c r="AV91" s="22" t="str">
        <f t="shared" si="28"/>
        <v>入力なし</v>
      </c>
      <c r="AW91" s="22" t="str">
        <f t="shared" si="22"/>
        <v/>
      </c>
      <c r="AX91" s="22" t="str">
        <f t="shared" si="23"/>
        <v/>
      </c>
      <c r="AY91" s="22" t="str">
        <f t="shared" si="24"/>
        <v/>
      </c>
      <c r="AZ91" s="22" t="str">
        <f t="shared" si="25"/>
        <v/>
      </c>
      <c r="BA91" s="22" t="str">
        <f t="shared" si="21"/>
        <v/>
      </c>
      <c r="BB91" s="187" t="str">
        <f t="shared" si="29"/>
        <v/>
      </c>
      <c r="BC91" s="321"/>
      <c r="BD91" s="321"/>
      <c r="BE91" s="321"/>
      <c r="BF91" s="321"/>
      <c r="BG91" s="321"/>
      <c r="BH91" s="321"/>
      <c r="BI91" s="321"/>
      <c r="BJ91" s="22" t="str">
        <f t="shared" si="30"/>
        <v/>
      </c>
      <c r="BK91" s="187" t="str">
        <f t="shared" si="31"/>
        <v/>
      </c>
      <c r="BL91" s="187" t="str">
        <f t="shared" si="32"/>
        <v/>
      </c>
      <c r="BM91" s="22" t="str">
        <f t="shared" si="33"/>
        <v/>
      </c>
      <c r="BN91" s="187" t="str">
        <f t="shared" si="34"/>
        <v/>
      </c>
      <c r="BO91" s="1"/>
      <c r="BP91" s="1"/>
      <c r="BQ91" s="1"/>
    </row>
    <row r="92" spans="1:69" ht="34.5" customHeight="1">
      <c r="A92" s="20" t="str">
        <f t="shared" si="20"/>
        <v/>
      </c>
      <c r="C92" s="331" t="s">
        <v>80</v>
      </c>
      <c r="D92" s="332"/>
      <c r="E92" s="336"/>
      <c r="F92" s="336"/>
      <c r="G92" s="336"/>
      <c r="H92" s="336"/>
      <c r="I92" s="336"/>
      <c r="J92" s="336"/>
      <c r="K92" s="410"/>
      <c r="L92" s="410"/>
      <c r="M92" s="410"/>
      <c r="N92" s="333"/>
      <c r="O92" s="333"/>
      <c r="P92" s="333"/>
      <c r="Q92" s="333"/>
      <c r="R92" s="333"/>
      <c r="S92" s="333"/>
      <c r="T92" s="333"/>
      <c r="U92" s="333"/>
      <c r="V92" s="333"/>
      <c r="W92" s="333"/>
      <c r="X92" s="333"/>
      <c r="Y92" s="333"/>
      <c r="Z92" s="333"/>
      <c r="AA92" s="333"/>
      <c r="AB92" s="333"/>
      <c r="AC92" s="333"/>
      <c r="AD92" s="412"/>
      <c r="AE92" s="412"/>
      <c r="AF92" s="334"/>
      <c r="AG92" s="334"/>
      <c r="AH92" s="334"/>
      <c r="AI92" s="334"/>
      <c r="AJ92" s="334"/>
      <c r="AK92" s="334"/>
      <c r="AL92" s="334"/>
      <c r="AM92" s="335"/>
      <c r="AN92" s="185"/>
      <c r="AO92" s="188"/>
      <c r="AP92" s="188"/>
      <c r="AS92" s="329" t="s">
        <v>80</v>
      </c>
      <c r="AT92" s="330"/>
      <c r="AU92" s="23">
        <f t="shared" si="27"/>
        <v>0</v>
      </c>
      <c r="AV92" s="22" t="str">
        <f t="shared" si="28"/>
        <v>入力なし</v>
      </c>
      <c r="AW92" s="22" t="str">
        <f t="shared" si="22"/>
        <v/>
      </c>
      <c r="AX92" s="22" t="str">
        <f t="shared" si="23"/>
        <v/>
      </c>
      <c r="AY92" s="22" t="str">
        <f t="shared" si="24"/>
        <v/>
      </c>
      <c r="AZ92" s="22" t="str">
        <f t="shared" si="25"/>
        <v/>
      </c>
      <c r="BA92" s="22" t="str">
        <f t="shared" si="21"/>
        <v/>
      </c>
      <c r="BB92" s="187" t="str">
        <f t="shared" si="29"/>
        <v/>
      </c>
      <c r="BC92" s="321"/>
      <c r="BD92" s="321"/>
      <c r="BE92" s="321"/>
      <c r="BF92" s="321"/>
      <c r="BG92" s="321"/>
      <c r="BH92" s="321"/>
      <c r="BI92" s="321"/>
      <c r="BJ92" s="22" t="str">
        <f t="shared" si="30"/>
        <v/>
      </c>
      <c r="BK92" s="187" t="str">
        <f t="shared" si="31"/>
        <v/>
      </c>
      <c r="BL92" s="187" t="str">
        <f t="shared" si="32"/>
        <v/>
      </c>
      <c r="BM92" s="22" t="str">
        <f t="shared" si="33"/>
        <v/>
      </c>
      <c r="BN92" s="187" t="str">
        <f t="shared" si="34"/>
        <v/>
      </c>
      <c r="BO92" s="1"/>
      <c r="BP92" s="1"/>
      <c r="BQ92" s="1"/>
    </row>
    <row r="93" spans="1:69" ht="34.5" customHeight="1">
      <c r="A93" s="20" t="str">
        <f t="shared" si="20"/>
        <v/>
      </c>
      <c r="C93" s="331" t="s">
        <v>81</v>
      </c>
      <c r="D93" s="332"/>
      <c r="E93" s="336"/>
      <c r="F93" s="336"/>
      <c r="G93" s="336"/>
      <c r="H93" s="336"/>
      <c r="I93" s="336"/>
      <c r="J93" s="336"/>
      <c r="K93" s="410"/>
      <c r="L93" s="410"/>
      <c r="M93" s="410"/>
      <c r="N93" s="333"/>
      <c r="O93" s="333"/>
      <c r="P93" s="333"/>
      <c r="Q93" s="333"/>
      <c r="R93" s="333"/>
      <c r="S93" s="333"/>
      <c r="T93" s="333"/>
      <c r="U93" s="333"/>
      <c r="V93" s="333"/>
      <c r="W93" s="333"/>
      <c r="X93" s="333"/>
      <c r="Y93" s="333"/>
      <c r="Z93" s="333"/>
      <c r="AA93" s="333"/>
      <c r="AB93" s="333"/>
      <c r="AC93" s="333"/>
      <c r="AD93" s="412"/>
      <c r="AE93" s="412"/>
      <c r="AF93" s="334"/>
      <c r="AG93" s="334"/>
      <c r="AH93" s="334"/>
      <c r="AI93" s="334"/>
      <c r="AJ93" s="334"/>
      <c r="AK93" s="334"/>
      <c r="AL93" s="334"/>
      <c r="AM93" s="335"/>
      <c r="AN93" s="185"/>
      <c r="AO93" s="188"/>
      <c r="AP93" s="188"/>
      <c r="AS93" s="329" t="s">
        <v>81</v>
      </c>
      <c r="AT93" s="330"/>
      <c r="AU93" s="23">
        <f t="shared" si="27"/>
        <v>0</v>
      </c>
      <c r="AV93" s="22" t="str">
        <f t="shared" si="28"/>
        <v>入力なし</v>
      </c>
      <c r="AW93" s="22" t="str">
        <f t="shared" si="22"/>
        <v/>
      </c>
      <c r="AX93" s="22" t="str">
        <f t="shared" si="23"/>
        <v/>
      </c>
      <c r="AY93" s="22" t="str">
        <f t="shared" si="24"/>
        <v/>
      </c>
      <c r="AZ93" s="22" t="str">
        <f t="shared" si="25"/>
        <v/>
      </c>
      <c r="BA93" s="22" t="str">
        <f t="shared" si="21"/>
        <v/>
      </c>
      <c r="BB93" s="187" t="str">
        <f t="shared" si="29"/>
        <v/>
      </c>
      <c r="BC93" s="321"/>
      <c r="BD93" s="321"/>
      <c r="BE93" s="321"/>
      <c r="BF93" s="321"/>
      <c r="BG93" s="321"/>
      <c r="BH93" s="321"/>
      <c r="BI93" s="321"/>
      <c r="BJ93" s="22" t="str">
        <f t="shared" si="30"/>
        <v/>
      </c>
      <c r="BK93" s="187" t="str">
        <f t="shared" si="31"/>
        <v/>
      </c>
      <c r="BL93" s="187" t="str">
        <f t="shared" si="32"/>
        <v/>
      </c>
      <c r="BM93" s="22" t="str">
        <f t="shared" si="33"/>
        <v/>
      </c>
      <c r="BN93" s="187" t="str">
        <f t="shared" si="34"/>
        <v/>
      </c>
      <c r="BO93" s="1"/>
      <c r="BP93" s="1"/>
      <c r="BQ93" s="1"/>
    </row>
    <row r="94" spans="1:69" ht="34.5" customHeight="1">
      <c r="A94" s="20" t="str">
        <f t="shared" si="20"/>
        <v/>
      </c>
      <c r="C94" s="331" t="s">
        <v>82</v>
      </c>
      <c r="D94" s="332"/>
      <c r="E94" s="336"/>
      <c r="F94" s="336"/>
      <c r="G94" s="336"/>
      <c r="H94" s="336"/>
      <c r="I94" s="336"/>
      <c r="J94" s="336"/>
      <c r="K94" s="410"/>
      <c r="L94" s="410"/>
      <c r="M94" s="410"/>
      <c r="N94" s="333"/>
      <c r="O94" s="333"/>
      <c r="P94" s="333"/>
      <c r="Q94" s="333"/>
      <c r="R94" s="333"/>
      <c r="S94" s="333"/>
      <c r="T94" s="333"/>
      <c r="U94" s="333"/>
      <c r="V94" s="333"/>
      <c r="W94" s="333"/>
      <c r="X94" s="333"/>
      <c r="Y94" s="333"/>
      <c r="Z94" s="333"/>
      <c r="AA94" s="333"/>
      <c r="AB94" s="333"/>
      <c r="AC94" s="333"/>
      <c r="AD94" s="412"/>
      <c r="AE94" s="412"/>
      <c r="AF94" s="334"/>
      <c r="AG94" s="334"/>
      <c r="AH94" s="334"/>
      <c r="AI94" s="334"/>
      <c r="AJ94" s="334"/>
      <c r="AK94" s="334"/>
      <c r="AL94" s="334"/>
      <c r="AM94" s="335"/>
      <c r="AN94" s="185"/>
      <c r="AO94" s="188"/>
      <c r="AP94" s="188"/>
      <c r="AS94" s="329" t="s">
        <v>82</v>
      </c>
      <c r="AT94" s="330"/>
      <c r="AU94" s="23">
        <f t="shared" si="27"/>
        <v>0</v>
      </c>
      <c r="AV94" s="22" t="str">
        <f t="shared" si="28"/>
        <v>入力なし</v>
      </c>
      <c r="AW94" s="22" t="str">
        <f t="shared" si="22"/>
        <v/>
      </c>
      <c r="AX94" s="22" t="str">
        <f t="shared" si="23"/>
        <v/>
      </c>
      <c r="AY94" s="22" t="str">
        <f t="shared" si="24"/>
        <v/>
      </c>
      <c r="AZ94" s="22" t="str">
        <f t="shared" si="25"/>
        <v/>
      </c>
      <c r="BA94" s="22" t="str">
        <f t="shared" si="21"/>
        <v/>
      </c>
      <c r="BB94" s="187" t="str">
        <f t="shared" si="29"/>
        <v/>
      </c>
      <c r="BC94" s="321"/>
      <c r="BD94" s="321"/>
      <c r="BE94" s="321"/>
      <c r="BF94" s="321"/>
      <c r="BG94" s="321"/>
      <c r="BH94" s="321"/>
      <c r="BI94" s="321"/>
      <c r="BJ94" s="22" t="str">
        <f t="shared" si="30"/>
        <v/>
      </c>
      <c r="BK94" s="187" t="str">
        <f t="shared" si="31"/>
        <v/>
      </c>
      <c r="BL94" s="187" t="str">
        <f t="shared" si="32"/>
        <v/>
      </c>
      <c r="BM94" s="22" t="str">
        <f t="shared" si="33"/>
        <v/>
      </c>
      <c r="BN94" s="187" t="str">
        <f t="shared" si="34"/>
        <v/>
      </c>
      <c r="BO94" s="1"/>
      <c r="BP94" s="1"/>
      <c r="BQ94" s="1"/>
    </row>
    <row r="95" spans="1:69" ht="34.5" customHeight="1">
      <c r="A95" s="20" t="str">
        <f t="shared" si="20"/>
        <v/>
      </c>
      <c r="C95" s="331" t="s">
        <v>83</v>
      </c>
      <c r="D95" s="332"/>
      <c r="E95" s="336"/>
      <c r="F95" s="336"/>
      <c r="G95" s="336"/>
      <c r="H95" s="336"/>
      <c r="I95" s="336"/>
      <c r="J95" s="336"/>
      <c r="K95" s="410"/>
      <c r="L95" s="410"/>
      <c r="M95" s="410"/>
      <c r="N95" s="333"/>
      <c r="O95" s="333"/>
      <c r="P95" s="333"/>
      <c r="Q95" s="333"/>
      <c r="R95" s="333"/>
      <c r="S95" s="333"/>
      <c r="T95" s="333"/>
      <c r="U95" s="333"/>
      <c r="V95" s="333"/>
      <c r="W95" s="333"/>
      <c r="X95" s="333"/>
      <c r="Y95" s="333"/>
      <c r="Z95" s="333"/>
      <c r="AA95" s="333"/>
      <c r="AB95" s="333"/>
      <c r="AC95" s="333"/>
      <c r="AD95" s="412"/>
      <c r="AE95" s="412"/>
      <c r="AF95" s="334"/>
      <c r="AG95" s="334"/>
      <c r="AH95" s="334"/>
      <c r="AI95" s="334"/>
      <c r="AJ95" s="334"/>
      <c r="AK95" s="334"/>
      <c r="AL95" s="334"/>
      <c r="AM95" s="335"/>
      <c r="AN95" s="185"/>
      <c r="AO95" s="188"/>
      <c r="AP95" s="188"/>
      <c r="AS95" s="329" t="s">
        <v>83</v>
      </c>
      <c r="AT95" s="330"/>
      <c r="AU95" s="23">
        <f t="shared" si="27"/>
        <v>0</v>
      </c>
      <c r="AV95" s="22" t="str">
        <f t="shared" si="28"/>
        <v>入力なし</v>
      </c>
      <c r="AW95" s="22" t="str">
        <f t="shared" si="22"/>
        <v/>
      </c>
      <c r="AX95" s="22" t="str">
        <f t="shared" si="23"/>
        <v/>
      </c>
      <c r="AY95" s="22" t="str">
        <f t="shared" si="24"/>
        <v/>
      </c>
      <c r="AZ95" s="22" t="str">
        <f t="shared" si="25"/>
        <v/>
      </c>
      <c r="BA95" s="22" t="str">
        <f t="shared" si="21"/>
        <v/>
      </c>
      <c r="BB95" s="187" t="str">
        <f t="shared" si="29"/>
        <v/>
      </c>
      <c r="BC95" s="321"/>
      <c r="BD95" s="321"/>
      <c r="BE95" s="321"/>
      <c r="BF95" s="321"/>
      <c r="BG95" s="321"/>
      <c r="BH95" s="321"/>
      <c r="BI95" s="321"/>
      <c r="BJ95" s="22" t="str">
        <f t="shared" si="30"/>
        <v/>
      </c>
      <c r="BK95" s="187" t="str">
        <f t="shared" si="31"/>
        <v/>
      </c>
      <c r="BL95" s="187" t="str">
        <f t="shared" si="32"/>
        <v/>
      </c>
      <c r="BM95" s="22" t="str">
        <f t="shared" si="33"/>
        <v/>
      </c>
      <c r="BN95" s="187" t="str">
        <f t="shared" si="34"/>
        <v/>
      </c>
      <c r="BO95" s="1"/>
      <c r="BP95" s="1"/>
      <c r="BQ95" s="1"/>
    </row>
    <row r="96" spans="1:69" ht="34.5" customHeight="1">
      <c r="A96" s="20" t="str">
        <f t="shared" si="20"/>
        <v/>
      </c>
      <c r="C96" s="331" t="s">
        <v>84</v>
      </c>
      <c r="D96" s="332"/>
      <c r="E96" s="336"/>
      <c r="F96" s="336"/>
      <c r="G96" s="336"/>
      <c r="H96" s="336"/>
      <c r="I96" s="336"/>
      <c r="J96" s="336"/>
      <c r="K96" s="410"/>
      <c r="L96" s="410"/>
      <c r="M96" s="410"/>
      <c r="N96" s="333"/>
      <c r="O96" s="333"/>
      <c r="P96" s="333"/>
      <c r="Q96" s="333"/>
      <c r="R96" s="333"/>
      <c r="S96" s="333"/>
      <c r="T96" s="333"/>
      <c r="U96" s="333"/>
      <c r="V96" s="333"/>
      <c r="W96" s="333"/>
      <c r="X96" s="333"/>
      <c r="Y96" s="333"/>
      <c r="Z96" s="333"/>
      <c r="AA96" s="333"/>
      <c r="AB96" s="333"/>
      <c r="AC96" s="333"/>
      <c r="AD96" s="412"/>
      <c r="AE96" s="412"/>
      <c r="AF96" s="334"/>
      <c r="AG96" s="334"/>
      <c r="AH96" s="334"/>
      <c r="AI96" s="334"/>
      <c r="AJ96" s="334"/>
      <c r="AK96" s="334"/>
      <c r="AL96" s="334"/>
      <c r="AM96" s="335"/>
      <c r="AN96" s="185"/>
      <c r="AO96" s="188"/>
      <c r="AP96" s="188"/>
      <c r="AS96" s="329" t="s">
        <v>84</v>
      </c>
      <c r="AT96" s="330"/>
      <c r="AU96" s="23">
        <f t="shared" si="27"/>
        <v>0</v>
      </c>
      <c r="AV96" s="22" t="str">
        <f t="shared" si="28"/>
        <v>入力なし</v>
      </c>
      <c r="AW96" s="22" t="str">
        <f t="shared" si="22"/>
        <v/>
      </c>
      <c r="AX96" s="22" t="str">
        <f t="shared" si="23"/>
        <v/>
      </c>
      <c r="AY96" s="22" t="str">
        <f t="shared" si="24"/>
        <v/>
      </c>
      <c r="AZ96" s="22" t="str">
        <f t="shared" si="25"/>
        <v/>
      </c>
      <c r="BA96" s="22" t="str">
        <f t="shared" si="21"/>
        <v/>
      </c>
      <c r="BB96" s="187" t="str">
        <f t="shared" si="29"/>
        <v/>
      </c>
      <c r="BC96" s="321"/>
      <c r="BD96" s="321"/>
      <c r="BE96" s="321"/>
      <c r="BF96" s="321"/>
      <c r="BG96" s="321"/>
      <c r="BH96" s="321"/>
      <c r="BI96" s="321"/>
      <c r="BJ96" s="22" t="str">
        <f t="shared" si="30"/>
        <v/>
      </c>
      <c r="BK96" s="187" t="str">
        <f t="shared" si="31"/>
        <v/>
      </c>
      <c r="BL96" s="187" t="str">
        <f t="shared" si="32"/>
        <v/>
      </c>
      <c r="BM96" s="22" t="str">
        <f t="shared" si="33"/>
        <v/>
      </c>
      <c r="BN96" s="187" t="str">
        <f t="shared" si="34"/>
        <v/>
      </c>
      <c r="BO96" s="1"/>
      <c r="BP96" s="1"/>
      <c r="BQ96" s="1"/>
    </row>
    <row r="97" spans="1:69" ht="34.5" customHeight="1">
      <c r="A97" s="20" t="str">
        <f t="shared" si="20"/>
        <v/>
      </c>
      <c r="C97" s="331" t="s">
        <v>85</v>
      </c>
      <c r="D97" s="332"/>
      <c r="E97" s="336"/>
      <c r="F97" s="336"/>
      <c r="G97" s="336"/>
      <c r="H97" s="336"/>
      <c r="I97" s="336"/>
      <c r="J97" s="336"/>
      <c r="K97" s="410"/>
      <c r="L97" s="410"/>
      <c r="M97" s="410"/>
      <c r="N97" s="333"/>
      <c r="O97" s="333"/>
      <c r="P97" s="333"/>
      <c r="Q97" s="333"/>
      <c r="R97" s="333"/>
      <c r="S97" s="333"/>
      <c r="T97" s="333"/>
      <c r="U97" s="333"/>
      <c r="V97" s="333"/>
      <c r="W97" s="333"/>
      <c r="X97" s="333"/>
      <c r="Y97" s="333"/>
      <c r="Z97" s="333"/>
      <c r="AA97" s="333"/>
      <c r="AB97" s="333"/>
      <c r="AC97" s="333"/>
      <c r="AD97" s="412"/>
      <c r="AE97" s="412"/>
      <c r="AF97" s="334"/>
      <c r="AG97" s="334"/>
      <c r="AH97" s="334"/>
      <c r="AI97" s="334"/>
      <c r="AJ97" s="334"/>
      <c r="AK97" s="334"/>
      <c r="AL97" s="334"/>
      <c r="AM97" s="335"/>
      <c r="AN97" s="185"/>
      <c r="AO97" s="188"/>
      <c r="AP97" s="188"/>
      <c r="AS97" s="329" t="s">
        <v>85</v>
      </c>
      <c r="AT97" s="330"/>
      <c r="AU97" s="23">
        <f t="shared" si="27"/>
        <v>0</v>
      </c>
      <c r="AV97" s="22" t="str">
        <f t="shared" si="28"/>
        <v>入力なし</v>
      </c>
      <c r="AW97" s="22" t="str">
        <f t="shared" si="22"/>
        <v/>
      </c>
      <c r="AX97" s="22" t="str">
        <f t="shared" si="23"/>
        <v/>
      </c>
      <c r="AY97" s="22" t="str">
        <f t="shared" si="24"/>
        <v/>
      </c>
      <c r="AZ97" s="22" t="str">
        <f t="shared" si="25"/>
        <v/>
      </c>
      <c r="BA97" s="22" t="str">
        <f t="shared" si="21"/>
        <v/>
      </c>
      <c r="BB97" s="187" t="str">
        <f t="shared" si="29"/>
        <v/>
      </c>
      <c r="BC97" s="321"/>
      <c r="BD97" s="321"/>
      <c r="BE97" s="321"/>
      <c r="BF97" s="321"/>
      <c r="BG97" s="321"/>
      <c r="BH97" s="321"/>
      <c r="BI97" s="321"/>
      <c r="BJ97" s="22" t="str">
        <f t="shared" si="30"/>
        <v/>
      </c>
      <c r="BK97" s="187" t="str">
        <f t="shared" si="31"/>
        <v/>
      </c>
      <c r="BL97" s="187" t="str">
        <f t="shared" si="32"/>
        <v/>
      </c>
      <c r="BM97" s="22" t="str">
        <f t="shared" si="33"/>
        <v/>
      </c>
      <c r="BN97" s="187" t="str">
        <f t="shared" si="34"/>
        <v/>
      </c>
      <c r="BO97" s="1"/>
      <c r="BP97" s="1"/>
      <c r="BQ97" s="1"/>
    </row>
    <row r="98" spans="1:69" ht="34.5" customHeight="1">
      <c r="A98" s="20" t="str">
        <f t="shared" si="20"/>
        <v/>
      </c>
      <c r="C98" s="331" t="s">
        <v>86</v>
      </c>
      <c r="D98" s="332"/>
      <c r="E98" s="336"/>
      <c r="F98" s="336"/>
      <c r="G98" s="336"/>
      <c r="H98" s="336"/>
      <c r="I98" s="336"/>
      <c r="J98" s="336"/>
      <c r="K98" s="410"/>
      <c r="L98" s="410"/>
      <c r="M98" s="410"/>
      <c r="N98" s="333"/>
      <c r="O98" s="333"/>
      <c r="P98" s="333"/>
      <c r="Q98" s="333"/>
      <c r="R98" s="333"/>
      <c r="S98" s="333"/>
      <c r="T98" s="333"/>
      <c r="U98" s="333"/>
      <c r="V98" s="333"/>
      <c r="W98" s="333"/>
      <c r="X98" s="333"/>
      <c r="Y98" s="333"/>
      <c r="Z98" s="333"/>
      <c r="AA98" s="333"/>
      <c r="AB98" s="333"/>
      <c r="AC98" s="333"/>
      <c r="AD98" s="412"/>
      <c r="AE98" s="412"/>
      <c r="AF98" s="334"/>
      <c r="AG98" s="334"/>
      <c r="AH98" s="334"/>
      <c r="AI98" s="334"/>
      <c r="AJ98" s="334"/>
      <c r="AK98" s="334"/>
      <c r="AL98" s="334"/>
      <c r="AM98" s="335"/>
      <c r="AN98" s="185"/>
      <c r="AO98" s="188"/>
      <c r="AP98" s="188"/>
      <c r="AS98" s="329" t="s">
        <v>86</v>
      </c>
      <c r="AT98" s="330"/>
      <c r="AU98" s="23">
        <f t="shared" si="27"/>
        <v>0</v>
      </c>
      <c r="AV98" s="22" t="str">
        <f t="shared" si="28"/>
        <v>入力なし</v>
      </c>
      <c r="AW98" s="22" t="str">
        <f t="shared" si="22"/>
        <v/>
      </c>
      <c r="AX98" s="22" t="str">
        <f t="shared" si="23"/>
        <v/>
      </c>
      <c r="AY98" s="22" t="str">
        <f t="shared" si="24"/>
        <v/>
      </c>
      <c r="AZ98" s="22" t="str">
        <f t="shared" si="25"/>
        <v/>
      </c>
      <c r="BA98" s="22" t="str">
        <f t="shared" si="21"/>
        <v/>
      </c>
      <c r="BB98" s="187" t="str">
        <f t="shared" si="29"/>
        <v/>
      </c>
      <c r="BC98" s="321"/>
      <c r="BD98" s="321"/>
      <c r="BE98" s="321"/>
      <c r="BF98" s="321"/>
      <c r="BG98" s="321"/>
      <c r="BH98" s="321"/>
      <c r="BI98" s="321"/>
      <c r="BJ98" s="22" t="str">
        <f t="shared" si="30"/>
        <v/>
      </c>
      <c r="BK98" s="187" t="str">
        <f t="shared" si="31"/>
        <v/>
      </c>
      <c r="BL98" s="187" t="str">
        <f t="shared" si="32"/>
        <v/>
      </c>
      <c r="BM98" s="22" t="str">
        <f t="shared" si="33"/>
        <v/>
      </c>
      <c r="BN98" s="187" t="str">
        <f t="shared" si="34"/>
        <v/>
      </c>
      <c r="BO98" s="1"/>
      <c r="BP98" s="1"/>
      <c r="BQ98" s="1"/>
    </row>
    <row r="99" spans="1:69" ht="34.5" customHeight="1">
      <c r="A99" s="20" t="str">
        <f t="shared" si="20"/>
        <v/>
      </c>
      <c r="C99" s="331" t="s">
        <v>87</v>
      </c>
      <c r="D99" s="332"/>
      <c r="E99" s="336"/>
      <c r="F99" s="336"/>
      <c r="G99" s="336"/>
      <c r="H99" s="336"/>
      <c r="I99" s="336"/>
      <c r="J99" s="336"/>
      <c r="K99" s="410"/>
      <c r="L99" s="410"/>
      <c r="M99" s="410"/>
      <c r="N99" s="333"/>
      <c r="O99" s="333"/>
      <c r="P99" s="333"/>
      <c r="Q99" s="333"/>
      <c r="R99" s="333"/>
      <c r="S99" s="333"/>
      <c r="T99" s="333"/>
      <c r="U99" s="333"/>
      <c r="V99" s="333"/>
      <c r="W99" s="333"/>
      <c r="X99" s="333"/>
      <c r="Y99" s="333"/>
      <c r="Z99" s="333"/>
      <c r="AA99" s="333"/>
      <c r="AB99" s="333"/>
      <c r="AC99" s="333"/>
      <c r="AD99" s="412"/>
      <c r="AE99" s="412"/>
      <c r="AF99" s="334"/>
      <c r="AG99" s="334"/>
      <c r="AH99" s="334"/>
      <c r="AI99" s="334"/>
      <c r="AJ99" s="334"/>
      <c r="AK99" s="334"/>
      <c r="AL99" s="334"/>
      <c r="AM99" s="335"/>
      <c r="AN99" s="185"/>
      <c r="AO99" s="188"/>
      <c r="AP99" s="188"/>
      <c r="AS99" s="329" t="s">
        <v>87</v>
      </c>
      <c r="AT99" s="330"/>
      <c r="AU99" s="23">
        <f t="shared" si="27"/>
        <v>0</v>
      </c>
      <c r="AV99" s="22" t="str">
        <f t="shared" si="28"/>
        <v>入力なし</v>
      </c>
      <c r="AW99" s="22" t="str">
        <f t="shared" si="22"/>
        <v/>
      </c>
      <c r="AX99" s="22" t="str">
        <f t="shared" si="23"/>
        <v/>
      </c>
      <c r="AY99" s="22" t="str">
        <f t="shared" si="24"/>
        <v/>
      </c>
      <c r="AZ99" s="22" t="str">
        <f t="shared" si="25"/>
        <v/>
      </c>
      <c r="BA99" s="22" t="str">
        <f t="shared" si="21"/>
        <v/>
      </c>
      <c r="BB99" s="187" t="str">
        <f t="shared" si="29"/>
        <v/>
      </c>
      <c r="BC99" s="321"/>
      <c r="BD99" s="321"/>
      <c r="BE99" s="321"/>
      <c r="BF99" s="321"/>
      <c r="BG99" s="321"/>
      <c r="BH99" s="321"/>
      <c r="BI99" s="321"/>
      <c r="BJ99" s="22" t="str">
        <f t="shared" si="30"/>
        <v/>
      </c>
      <c r="BK99" s="187" t="str">
        <f t="shared" si="31"/>
        <v/>
      </c>
      <c r="BL99" s="187" t="str">
        <f t="shared" si="32"/>
        <v/>
      </c>
      <c r="BM99" s="22" t="str">
        <f t="shared" si="33"/>
        <v/>
      </c>
      <c r="BN99" s="187" t="str">
        <f t="shared" si="34"/>
        <v/>
      </c>
      <c r="BO99" s="1"/>
      <c r="BP99" s="1"/>
      <c r="BQ99" s="1"/>
    </row>
    <row r="100" spans="1:69" ht="34.5" customHeight="1">
      <c r="A100" s="20" t="str">
        <f t="shared" si="20"/>
        <v/>
      </c>
      <c r="C100" s="331" t="s">
        <v>88</v>
      </c>
      <c r="D100" s="332"/>
      <c r="E100" s="336"/>
      <c r="F100" s="336"/>
      <c r="G100" s="336"/>
      <c r="H100" s="336"/>
      <c r="I100" s="336"/>
      <c r="J100" s="336"/>
      <c r="K100" s="410"/>
      <c r="L100" s="410"/>
      <c r="M100" s="410"/>
      <c r="N100" s="333"/>
      <c r="O100" s="333"/>
      <c r="P100" s="333"/>
      <c r="Q100" s="333"/>
      <c r="R100" s="333"/>
      <c r="S100" s="333"/>
      <c r="T100" s="333"/>
      <c r="U100" s="333"/>
      <c r="V100" s="333"/>
      <c r="W100" s="333"/>
      <c r="X100" s="333"/>
      <c r="Y100" s="333"/>
      <c r="Z100" s="333"/>
      <c r="AA100" s="333"/>
      <c r="AB100" s="333"/>
      <c r="AC100" s="333"/>
      <c r="AD100" s="412"/>
      <c r="AE100" s="412"/>
      <c r="AF100" s="334"/>
      <c r="AG100" s="334"/>
      <c r="AH100" s="334"/>
      <c r="AI100" s="334"/>
      <c r="AJ100" s="334"/>
      <c r="AK100" s="334"/>
      <c r="AL100" s="334"/>
      <c r="AM100" s="335"/>
      <c r="AN100" s="185"/>
      <c r="AO100" s="188"/>
      <c r="AP100" s="188"/>
      <c r="AS100" s="329" t="s">
        <v>88</v>
      </c>
      <c r="AT100" s="330"/>
      <c r="AU100" s="23">
        <f t="shared" si="27"/>
        <v>0</v>
      </c>
      <c r="AV100" s="22" t="str">
        <f t="shared" si="28"/>
        <v>入力なし</v>
      </c>
      <c r="AW100" s="22" t="str">
        <f t="shared" si="22"/>
        <v/>
      </c>
      <c r="AX100" s="22" t="str">
        <f t="shared" si="23"/>
        <v/>
      </c>
      <c r="AY100" s="22" t="str">
        <f t="shared" si="24"/>
        <v/>
      </c>
      <c r="AZ100" s="22" t="str">
        <f t="shared" si="25"/>
        <v/>
      </c>
      <c r="BA100" s="22" t="str">
        <f t="shared" si="21"/>
        <v/>
      </c>
      <c r="BB100" s="187" t="str">
        <f t="shared" si="29"/>
        <v/>
      </c>
      <c r="BC100" s="321"/>
      <c r="BD100" s="321"/>
      <c r="BE100" s="321"/>
      <c r="BF100" s="321"/>
      <c r="BG100" s="321"/>
      <c r="BH100" s="321"/>
      <c r="BI100" s="321"/>
      <c r="BJ100" s="22" t="str">
        <f t="shared" si="30"/>
        <v/>
      </c>
      <c r="BK100" s="187" t="str">
        <f t="shared" si="31"/>
        <v/>
      </c>
      <c r="BL100" s="187" t="str">
        <f t="shared" si="32"/>
        <v/>
      </c>
      <c r="BM100" s="22" t="str">
        <f t="shared" si="33"/>
        <v/>
      </c>
      <c r="BN100" s="187" t="str">
        <f t="shared" si="34"/>
        <v/>
      </c>
      <c r="BO100" s="1"/>
      <c r="BP100" s="1"/>
      <c r="BQ100" s="1"/>
    </row>
    <row r="101" spans="1:69" ht="34.5" customHeight="1">
      <c r="A101" s="20" t="str">
        <f t="shared" si="20"/>
        <v/>
      </c>
      <c r="C101" s="331" t="s">
        <v>89</v>
      </c>
      <c r="D101" s="332"/>
      <c r="E101" s="336"/>
      <c r="F101" s="336"/>
      <c r="G101" s="336"/>
      <c r="H101" s="336"/>
      <c r="I101" s="336"/>
      <c r="J101" s="336"/>
      <c r="K101" s="410"/>
      <c r="L101" s="410"/>
      <c r="M101" s="410"/>
      <c r="N101" s="333"/>
      <c r="O101" s="333"/>
      <c r="P101" s="333"/>
      <c r="Q101" s="333"/>
      <c r="R101" s="333"/>
      <c r="S101" s="333"/>
      <c r="T101" s="333"/>
      <c r="U101" s="333"/>
      <c r="V101" s="333"/>
      <c r="W101" s="333"/>
      <c r="X101" s="333"/>
      <c r="Y101" s="333"/>
      <c r="Z101" s="333"/>
      <c r="AA101" s="333"/>
      <c r="AB101" s="333"/>
      <c r="AC101" s="333"/>
      <c r="AD101" s="412"/>
      <c r="AE101" s="412"/>
      <c r="AF101" s="334"/>
      <c r="AG101" s="334"/>
      <c r="AH101" s="334"/>
      <c r="AI101" s="334"/>
      <c r="AJ101" s="334"/>
      <c r="AK101" s="334"/>
      <c r="AL101" s="334"/>
      <c r="AM101" s="335"/>
      <c r="AN101" s="185"/>
      <c r="AO101" s="188"/>
      <c r="AP101" s="188"/>
      <c r="AS101" s="329" t="s">
        <v>89</v>
      </c>
      <c r="AT101" s="330"/>
      <c r="AU101" s="23">
        <f t="shared" si="27"/>
        <v>0</v>
      </c>
      <c r="AV101" s="22" t="str">
        <f t="shared" si="28"/>
        <v>入力なし</v>
      </c>
      <c r="AW101" s="22" t="str">
        <f t="shared" si="22"/>
        <v/>
      </c>
      <c r="AX101" s="22" t="str">
        <f t="shared" si="23"/>
        <v/>
      </c>
      <c r="AY101" s="22" t="str">
        <f t="shared" si="24"/>
        <v/>
      </c>
      <c r="AZ101" s="22" t="str">
        <f t="shared" si="25"/>
        <v/>
      </c>
      <c r="BA101" s="22" t="str">
        <f t="shared" si="21"/>
        <v/>
      </c>
      <c r="BB101" s="187" t="str">
        <f t="shared" si="29"/>
        <v/>
      </c>
      <c r="BC101" s="321"/>
      <c r="BD101" s="321"/>
      <c r="BE101" s="321"/>
      <c r="BF101" s="321"/>
      <c r="BG101" s="321"/>
      <c r="BH101" s="321"/>
      <c r="BI101" s="321"/>
      <c r="BJ101" s="22" t="str">
        <f t="shared" si="30"/>
        <v/>
      </c>
      <c r="BK101" s="187" t="str">
        <f t="shared" si="31"/>
        <v/>
      </c>
      <c r="BL101" s="187" t="str">
        <f t="shared" si="32"/>
        <v/>
      </c>
      <c r="BM101" s="22" t="str">
        <f t="shared" si="33"/>
        <v/>
      </c>
      <c r="BN101" s="187" t="str">
        <f t="shared" si="34"/>
        <v/>
      </c>
      <c r="BO101" s="1"/>
      <c r="BP101" s="1"/>
      <c r="BQ101" s="1"/>
    </row>
    <row r="102" spans="1:69" ht="34.5" customHeight="1">
      <c r="A102" s="20" t="str">
        <f t="shared" si="20"/>
        <v/>
      </c>
      <c r="C102" s="331" t="s">
        <v>90</v>
      </c>
      <c r="D102" s="332"/>
      <c r="E102" s="336"/>
      <c r="F102" s="336"/>
      <c r="G102" s="336"/>
      <c r="H102" s="336"/>
      <c r="I102" s="336"/>
      <c r="J102" s="336"/>
      <c r="K102" s="410"/>
      <c r="L102" s="410"/>
      <c r="M102" s="410"/>
      <c r="N102" s="333"/>
      <c r="O102" s="333"/>
      <c r="P102" s="333"/>
      <c r="Q102" s="333"/>
      <c r="R102" s="333"/>
      <c r="S102" s="333"/>
      <c r="T102" s="333"/>
      <c r="U102" s="333"/>
      <c r="V102" s="333"/>
      <c r="W102" s="333"/>
      <c r="X102" s="333"/>
      <c r="Y102" s="333"/>
      <c r="Z102" s="333"/>
      <c r="AA102" s="333"/>
      <c r="AB102" s="333"/>
      <c r="AC102" s="333"/>
      <c r="AD102" s="412"/>
      <c r="AE102" s="412"/>
      <c r="AF102" s="334"/>
      <c r="AG102" s="334"/>
      <c r="AH102" s="334"/>
      <c r="AI102" s="334"/>
      <c r="AJ102" s="334"/>
      <c r="AK102" s="334"/>
      <c r="AL102" s="334"/>
      <c r="AM102" s="335"/>
      <c r="AN102" s="185"/>
      <c r="AO102" s="188"/>
      <c r="AP102" s="188"/>
      <c r="AS102" s="329" t="s">
        <v>90</v>
      </c>
      <c r="AT102" s="330"/>
      <c r="AU102" s="23">
        <f t="shared" si="27"/>
        <v>0</v>
      </c>
      <c r="AV102" s="22" t="str">
        <f t="shared" si="28"/>
        <v>入力なし</v>
      </c>
      <c r="AW102" s="22" t="str">
        <f t="shared" si="22"/>
        <v/>
      </c>
      <c r="AX102" s="22" t="str">
        <f t="shared" si="23"/>
        <v/>
      </c>
      <c r="AY102" s="22" t="str">
        <f t="shared" si="24"/>
        <v/>
      </c>
      <c r="AZ102" s="22" t="str">
        <f t="shared" si="25"/>
        <v/>
      </c>
      <c r="BA102" s="22" t="str">
        <f t="shared" si="21"/>
        <v/>
      </c>
      <c r="BB102" s="187" t="str">
        <f t="shared" si="29"/>
        <v/>
      </c>
      <c r="BC102" s="321"/>
      <c r="BD102" s="321"/>
      <c r="BE102" s="321"/>
      <c r="BF102" s="321"/>
      <c r="BG102" s="321"/>
      <c r="BH102" s="321"/>
      <c r="BI102" s="321"/>
      <c r="BJ102" s="22" t="str">
        <f t="shared" si="30"/>
        <v/>
      </c>
      <c r="BK102" s="187" t="str">
        <f t="shared" si="31"/>
        <v/>
      </c>
      <c r="BL102" s="187" t="str">
        <f t="shared" si="32"/>
        <v/>
      </c>
      <c r="BM102" s="22" t="str">
        <f t="shared" si="33"/>
        <v/>
      </c>
      <c r="BN102" s="187" t="str">
        <f t="shared" si="34"/>
        <v/>
      </c>
      <c r="BO102" s="1"/>
      <c r="BP102" s="1"/>
      <c r="BQ102" s="1"/>
    </row>
    <row r="103" spans="1:69" ht="34.5" customHeight="1">
      <c r="A103" s="20" t="str">
        <f t="shared" si="20"/>
        <v/>
      </c>
      <c r="C103" s="331" t="s">
        <v>91</v>
      </c>
      <c r="D103" s="332"/>
      <c r="E103" s="336"/>
      <c r="F103" s="336"/>
      <c r="G103" s="336"/>
      <c r="H103" s="336"/>
      <c r="I103" s="336"/>
      <c r="J103" s="336"/>
      <c r="K103" s="410"/>
      <c r="L103" s="410"/>
      <c r="M103" s="410"/>
      <c r="N103" s="333"/>
      <c r="O103" s="333"/>
      <c r="P103" s="333"/>
      <c r="Q103" s="333"/>
      <c r="R103" s="333"/>
      <c r="S103" s="333"/>
      <c r="T103" s="333"/>
      <c r="U103" s="333"/>
      <c r="V103" s="333"/>
      <c r="W103" s="333"/>
      <c r="X103" s="333"/>
      <c r="Y103" s="333"/>
      <c r="Z103" s="333"/>
      <c r="AA103" s="333"/>
      <c r="AB103" s="333"/>
      <c r="AC103" s="333"/>
      <c r="AD103" s="412"/>
      <c r="AE103" s="412"/>
      <c r="AF103" s="334"/>
      <c r="AG103" s="334"/>
      <c r="AH103" s="334"/>
      <c r="AI103" s="334"/>
      <c r="AJ103" s="334"/>
      <c r="AK103" s="334"/>
      <c r="AL103" s="334"/>
      <c r="AM103" s="335"/>
      <c r="AN103" s="185"/>
      <c r="AO103" s="188"/>
      <c r="AP103" s="188"/>
      <c r="AS103" s="329" t="s">
        <v>91</v>
      </c>
      <c r="AT103" s="330"/>
      <c r="AU103" s="23">
        <f t="shared" si="27"/>
        <v>0</v>
      </c>
      <c r="AV103" s="22" t="str">
        <f t="shared" si="28"/>
        <v>入力なし</v>
      </c>
      <c r="AW103" s="22" t="str">
        <f t="shared" si="22"/>
        <v/>
      </c>
      <c r="AX103" s="22" t="str">
        <f t="shared" si="23"/>
        <v/>
      </c>
      <c r="AY103" s="22" t="str">
        <f t="shared" si="24"/>
        <v/>
      </c>
      <c r="AZ103" s="22" t="str">
        <f t="shared" si="25"/>
        <v/>
      </c>
      <c r="BA103" s="22" t="str">
        <f t="shared" si="21"/>
        <v/>
      </c>
      <c r="BB103" s="187" t="str">
        <f t="shared" si="29"/>
        <v/>
      </c>
      <c r="BC103" s="321"/>
      <c r="BD103" s="321"/>
      <c r="BE103" s="321"/>
      <c r="BF103" s="321"/>
      <c r="BG103" s="321"/>
      <c r="BH103" s="321"/>
      <c r="BI103" s="321"/>
      <c r="BJ103" s="22" t="str">
        <f t="shared" si="30"/>
        <v/>
      </c>
      <c r="BK103" s="187" t="str">
        <f t="shared" si="31"/>
        <v/>
      </c>
      <c r="BL103" s="187" t="str">
        <f t="shared" si="32"/>
        <v/>
      </c>
      <c r="BM103" s="22" t="str">
        <f t="shared" si="33"/>
        <v/>
      </c>
      <c r="BN103" s="187" t="str">
        <f t="shared" si="34"/>
        <v/>
      </c>
      <c r="BO103" s="1"/>
      <c r="BP103" s="1"/>
      <c r="BQ103" s="1"/>
    </row>
    <row r="104" spans="1:69" ht="34.5" customHeight="1">
      <c r="A104" s="20" t="str">
        <f t="shared" si="20"/>
        <v/>
      </c>
      <c r="C104" s="331" t="s">
        <v>92</v>
      </c>
      <c r="D104" s="332"/>
      <c r="E104" s="336"/>
      <c r="F104" s="336"/>
      <c r="G104" s="336"/>
      <c r="H104" s="336"/>
      <c r="I104" s="336"/>
      <c r="J104" s="336"/>
      <c r="K104" s="410"/>
      <c r="L104" s="410"/>
      <c r="M104" s="410"/>
      <c r="N104" s="333"/>
      <c r="O104" s="333"/>
      <c r="P104" s="333"/>
      <c r="Q104" s="333"/>
      <c r="R104" s="333"/>
      <c r="S104" s="333"/>
      <c r="T104" s="333"/>
      <c r="U104" s="333"/>
      <c r="V104" s="333"/>
      <c r="W104" s="333"/>
      <c r="X104" s="333"/>
      <c r="Y104" s="333"/>
      <c r="Z104" s="333"/>
      <c r="AA104" s="333"/>
      <c r="AB104" s="333"/>
      <c r="AC104" s="333"/>
      <c r="AD104" s="412"/>
      <c r="AE104" s="412"/>
      <c r="AF104" s="334"/>
      <c r="AG104" s="334"/>
      <c r="AH104" s="334"/>
      <c r="AI104" s="334"/>
      <c r="AJ104" s="334"/>
      <c r="AK104" s="334"/>
      <c r="AL104" s="334"/>
      <c r="AM104" s="335"/>
      <c r="AN104" s="185"/>
      <c r="AO104" s="188"/>
      <c r="AP104" s="188"/>
      <c r="AS104" s="329" t="s">
        <v>92</v>
      </c>
      <c r="AT104" s="330"/>
      <c r="AU104" s="23">
        <f t="shared" si="27"/>
        <v>0</v>
      </c>
      <c r="AV104" s="22" t="str">
        <f t="shared" si="28"/>
        <v>入力なし</v>
      </c>
      <c r="AW104" s="22" t="str">
        <f t="shared" si="22"/>
        <v/>
      </c>
      <c r="AX104" s="22" t="str">
        <f t="shared" si="23"/>
        <v/>
      </c>
      <c r="AY104" s="22" t="str">
        <f t="shared" si="24"/>
        <v/>
      </c>
      <c r="AZ104" s="22" t="str">
        <f t="shared" si="25"/>
        <v/>
      </c>
      <c r="BA104" s="22" t="str">
        <f t="shared" si="21"/>
        <v/>
      </c>
      <c r="BB104" s="187" t="str">
        <f t="shared" si="29"/>
        <v/>
      </c>
      <c r="BC104" s="321"/>
      <c r="BD104" s="321"/>
      <c r="BE104" s="321"/>
      <c r="BF104" s="321"/>
      <c r="BG104" s="321"/>
      <c r="BH104" s="321"/>
      <c r="BI104" s="321"/>
      <c r="BJ104" s="22" t="str">
        <f t="shared" si="30"/>
        <v/>
      </c>
      <c r="BK104" s="187" t="str">
        <f t="shared" si="31"/>
        <v/>
      </c>
      <c r="BL104" s="187" t="str">
        <f t="shared" si="32"/>
        <v/>
      </c>
      <c r="BM104" s="22" t="str">
        <f t="shared" si="33"/>
        <v/>
      </c>
      <c r="BN104" s="187" t="str">
        <f t="shared" si="34"/>
        <v/>
      </c>
      <c r="BO104" s="1"/>
      <c r="BP104" s="1"/>
      <c r="BQ104" s="1"/>
    </row>
    <row r="105" spans="1:69" ht="34.5" customHeight="1">
      <c r="A105" s="20" t="str">
        <f t="shared" si="20"/>
        <v/>
      </c>
      <c r="C105" s="331" t="s">
        <v>93</v>
      </c>
      <c r="D105" s="332"/>
      <c r="E105" s="336"/>
      <c r="F105" s="336"/>
      <c r="G105" s="336"/>
      <c r="H105" s="336"/>
      <c r="I105" s="336"/>
      <c r="J105" s="336"/>
      <c r="K105" s="410"/>
      <c r="L105" s="410"/>
      <c r="M105" s="410"/>
      <c r="N105" s="333"/>
      <c r="O105" s="333"/>
      <c r="P105" s="333"/>
      <c r="Q105" s="333"/>
      <c r="R105" s="333"/>
      <c r="S105" s="333"/>
      <c r="T105" s="333"/>
      <c r="U105" s="333"/>
      <c r="V105" s="333"/>
      <c r="W105" s="333"/>
      <c r="X105" s="333"/>
      <c r="Y105" s="333"/>
      <c r="Z105" s="333"/>
      <c r="AA105" s="333"/>
      <c r="AB105" s="333"/>
      <c r="AC105" s="333"/>
      <c r="AD105" s="412"/>
      <c r="AE105" s="412"/>
      <c r="AF105" s="334"/>
      <c r="AG105" s="334"/>
      <c r="AH105" s="334"/>
      <c r="AI105" s="334"/>
      <c r="AJ105" s="334"/>
      <c r="AK105" s="334"/>
      <c r="AL105" s="334"/>
      <c r="AM105" s="335"/>
      <c r="AN105" s="185"/>
      <c r="AO105" s="188"/>
      <c r="AP105" s="188"/>
      <c r="AS105" s="329" t="s">
        <v>93</v>
      </c>
      <c r="AT105" s="330"/>
      <c r="AU105" s="23">
        <f t="shared" si="27"/>
        <v>0</v>
      </c>
      <c r="AV105" s="22" t="str">
        <f t="shared" si="28"/>
        <v>入力なし</v>
      </c>
      <c r="AW105" s="22" t="str">
        <f t="shared" si="22"/>
        <v/>
      </c>
      <c r="AX105" s="22" t="str">
        <f t="shared" si="23"/>
        <v/>
      </c>
      <c r="AY105" s="22" t="str">
        <f t="shared" si="24"/>
        <v/>
      </c>
      <c r="AZ105" s="22" t="str">
        <f t="shared" si="25"/>
        <v/>
      </c>
      <c r="BA105" s="22" t="str">
        <f t="shared" si="21"/>
        <v/>
      </c>
      <c r="BB105" s="187" t="str">
        <f t="shared" si="29"/>
        <v/>
      </c>
      <c r="BC105" s="321"/>
      <c r="BD105" s="321"/>
      <c r="BE105" s="321"/>
      <c r="BF105" s="321"/>
      <c r="BG105" s="321"/>
      <c r="BH105" s="321"/>
      <c r="BI105" s="321"/>
      <c r="BJ105" s="22" t="str">
        <f t="shared" si="30"/>
        <v/>
      </c>
      <c r="BK105" s="187" t="str">
        <f t="shared" si="31"/>
        <v/>
      </c>
      <c r="BL105" s="187" t="str">
        <f t="shared" si="32"/>
        <v/>
      </c>
      <c r="BM105" s="22" t="str">
        <f t="shared" si="33"/>
        <v/>
      </c>
      <c r="BN105" s="187" t="str">
        <f t="shared" si="34"/>
        <v/>
      </c>
      <c r="BO105" s="1"/>
      <c r="BP105" s="1"/>
      <c r="BQ105" s="1"/>
    </row>
    <row r="106" spans="1:69" ht="34.5" customHeight="1">
      <c r="A106" s="20" t="str">
        <f t="shared" si="20"/>
        <v/>
      </c>
      <c r="C106" s="331" t="s">
        <v>94</v>
      </c>
      <c r="D106" s="332"/>
      <c r="E106" s="336"/>
      <c r="F106" s="336"/>
      <c r="G106" s="336"/>
      <c r="H106" s="336"/>
      <c r="I106" s="336"/>
      <c r="J106" s="336"/>
      <c r="K106" s="410"/>
      <c r="L106" s="410"/>
      <c r="M106" s="410"/>
      <c r="N106" s="333"/>
      <c r="O106" s="333"/>
      <c r="P106" s="333"/>
      <c r="Q106" s="333"/>
      <c r="R106" s="333"/>
      <c r="S106" s="333"/>
      <c r="T106" s="333"/>
      <c r="U106" s="333"/>
      <c r="V106" s="333"/>
      <c r="W106" s="333"/>
      <c r="X106" s="333"/>
      <c r="Y106" s="333"/>
      <c r="Z106" s="333"/>
      <c r="AA106" s="333"/>
      <c r="AB106" s="333"/>
      <c r="AC106" s="333"/>
      <c r="AD106" s="412"/>
      <c r="AE106" s="412"/>
      <c r="AF106" s="334"/>
      <c r="AG106" s="334"/>
      <c r="AH106" s="334"/>
      <c r="AI106" s="334"/>
      <c r="AJ106" s="334"/>
      <c r="AK106" s="334"/>
      <c r="AL106" s="334"/>
      <c r="AM106" s="335"/>
      <c r="AN106" s="185"/>
      <c r="AO106" s="188"/>
      <c r="AP106" s="188"/>
      <c r="AS106" s="329" t="s">
        <v>94</v>
      </c>
      <c r="AT106" s="330"/>
      <c r="AU106" s="23">
        <f t="shared" si="27"/>
        <v>0</v>
      </c>
      <c r="AV106" s="22" t="str">
        <f t="shared" si="28"/>
        <v>入力なし</v>
      </c>
      <c r="AW106" s="22" t="str">
        <f t="shared" si="22"/>
        <v/>
      </c>
      <c r="AX106" s="22" t="str">
        <f t="shared" si="23"/>
        <v/>
      </c>
      <c r="AY106" s="22" t="str">
        <f t="shared" si="24"/>
        <v/>
      </c>
      <c r="AZ106" s="22" t="str">
        <f t="shared" si="25"/>
        <v/>
      </c>
      <c r="BA106" s="22" t="str">
        <f t="shared" si="21"/>
        <v/>
      </c>
      <c r="BB106" s="187" t="str">
        <f t="shared" si="29"/>
        <v/>
      </c>
      <c r="BC106" s="321"/>
      <c r="BD106" s="321"/>
      <c r="BE106" s="321"/>
      <c r="BF106" s="321"/>
      <c r="BG106" s="321"/>
      <c r="BH106" s="321"/>
      <c r="BI106" s="321"/>
      <c r="BJ106" s="22" t="str">
        <f t="shared" si="30"/>
        <v/>
      </c>
      <c r="BK106" s="187" t="str">
        <f t="shared" si="31"/>
        <v/>
      </c>
      <c r="BL106" s="187" t="str">
        <f t="shared" si="32"/>
        <v/>
      </c>
      <c r="BM106" s="22" t="str">
        <f t="shared" si="33"/>
        <v/>
      </c>
      <c r="BN106" s="187" t="str">
        <f t="shared" si="34"/>
        <v/>
      </c>
      <c r="BO106" s="1"/>
      <c r="BP106" s="1"/>
      <c r="BQ106" s="1"/>
    </row>
    <row r="107" spans="1:69" ht="34.5" customHeight="1">
      <c r="A107" s="20" t="str">
        <f t="shared" si="20"/>
        <v/>
      </c>
      <c r="C107" s="331" t="s">
        <v>95</v>
      </c>
      <c r="D107" s="332"/>
      <c r="E107" s="336"/>
      <c r="F107" s="336"/>
      <c r="G107" s="336"/>
      <c r="H107" s="336"/>
      <c r="I107" s="336"/>
      <c r="J107" s="336"/>
      <c r="K107" s="410"/>
      <c r="L107" s="410"/>
      <c r="M107" s="410"/>
      <c r="N107" s="333"/>
      <c r="O107" s="333"/>
      <c r="P107" s="333"/>
      <c r="Q107" s="333"/>
      <c r="R107" s="333"/>
      <c r="S107" s="333"/>
      <c r="T107" s="333"/>
      <c r="U107" s="333"/>
      <c r="V107" s="333"/>
      <c r="W107" s="333"/>
      <c r="X107" s="333"/>
      <c r="Y107" s="333"/>
      <c r="Z107" s="333"/>
      <c r="AA107" s="333"/>
      <c r="AB107" s="333"/>
      <c r="AC107" s="333"/>
      <c r="AD107" s="412"/>
      <c r="AE107" s="412"/>
      <c r="AF107" s="334"/>
      <c r="AG107" s="334"/>
      <c r="AH107" s="334"/>
      <c r="AI107" s="334"/>
      <c r="AJ107" s="334"/>
      <c r="AK107" s="334"/>
      <c r="AL107" s="334"/>
      <c r="AM107" s="335"/>
      <c r="AN107" s="185"/>
      <c r="AO107" s="188"/>
      <c r="AP107" s="188"/>
      <c r="AS107" s="329" t="s">
        <v>95</v>
      </c>
      <c r="AT107" s="330"/>
      <c r="AU107" s="23">
        <f t="shared" si="27"/>
        <v>0</v>
      </c>
      <c r="AV107" s="22" t="str">
        <f t="shared" si="28"/>
        <v>入力なし</v>
      </c>
      <c r="AW107" s="22" t="str">
        <f t="shared" si="22"/>
        <v/>
      </c>
      <c r="AX107" s="22" t="str">
        <f t="shared" si="23"/>
        <v/>
      </c>
      <c r="AY107" s="22" t="str">
        <f t="shared" si="24"/>
        <v/>
      </c>
      <c r="AZ107" s="22" t="str">
        <f t="shared" si="25"/>
        <v/>
      </c>
      <c r="BA107" s="22" t="str">
        <f t="shared" si="21"/>
        <v/>
      </c>
      <c r="BB107" s="187" t="str">
        <f t="shared" si="29"/>
        <v/>
      </c>
      <c r="BC107" s="321"/>
      <c r="BD107" s="321"/>
      <c r="BE107" s="321"/>
      <c r="BF107" s="321"/>
      <c r="BG107" s="321"/>
      <c r="BH107" s="321"/>
      <c r="BI107" s="321"/>
      <c r="BJ107" s="22" t="str">
        <f t="shared" si="30"/>
        <v/>
      </c>
      <c r="BK107" s="187" t="str">
        <f t="shared" si="31"/>
        <v/>
      </c>
      <c r="BL107" s="187" t="str">
        <f t="shared" si="32"/>
        <v/>
      </c>
      <c r="BM107" s="22" t="str">
        <f t="shared" si="33"/>
        <v/>
      </c>
      <c r="BN107" s="187" t="str">
        <f t="shared" si="34"/>
        <v/>
      </c>
      <c r="BO107" s="1"/>
      <c r="BP107" s="1"/>
      <c r="BQ107" s="1"/>
    </row>
    <row r="108" spans="1:69" ht="34.5" customHeight="1">
      <c r="A108" s="20" t="str">
        <f t="shared" si="20"/>
        <v/>
      </c>
      <c r="C108" s="331" t="s">
        <v>96</v>
      </c>
      <c r="D108" s="332"/>
      <c r="E108" s="336"/>
      <c r="F108" s="336"/>
      <c r="G108" s="336"/>
      <c r="H108" s="336"/>
      <c r="I108" s="336"/>
      <c r="J108" s="336"/>
      <c r="K108" s="410"/>
      <c r="L108" s="410"/>
      <c r="M108" s="410"/>
      <c r="N108" s="333"/>
      <c r="O108" s="333"/>
      <c r="P108" s="333"/>
      <c r="Q108" s="333"/>
      <c r="R108" s="333"/>
      <c r="S108" s="333"/>
      <c r="T108" s="333"/>
      <c r="U108" s="333"/>
      <c r="V108" s="333"/>
      <c r="W108" s="333"/>
      <c r="X108" s="333"/>
      <c r="Y108" s="333"/>
      <c r="Z108" s="333"/>
      <c r="AA108" s="333"/>
      <c r="AB108" s="333"/>
      <c r="AC108" s="333"/>
      <c r="AD108" s="412"/>
      <c r="AE108" s="412"/>
      <c r="AF108" s="334"/>
      <c r="AG108" s="334"/>
      <c r="AH108" s="334"/>
      <c r="AI108" s="334"/>
      <c r="AJ108" s="334"/>
      <c r="AK108" s="334"/>
      <c r="AL108" s="334"/>
      <c r="AM108" s="335"/>
      <c r="AN108" s="185"/>
      <c r="AO108" s="188"/>
      <c r="AP108" s="188"/>
      <c r="AS108" s="329" t="s">
        <v>96</v>
      </c>
      <c r="AT108" s="330"/>
      <c r="AU108" s="23">
        <f t="shared" si="27"/>
        <v>0</v>
      </c>
      <c r="AV108" s="22" t="str">
        <f t="shared" si="28"/>
        <v>入力なし</v>
      </c>
      <c r="AW108" s="22" t="str">
        <f t="shared" si="22"/>
        <v/>
      </c>
      <c r="AX108" s="22" t="str">
        <f t="shared" si="23"/>
        <v/>
      </c>
      <c r="AY108" s="22" t="str">
        <f t="shared" si="24"/>
        <v/>
      </c>
      <c r="AZ108" s="22" t="str">
        <f t="shared" si="25"/>
        <v/>
      </c>
      <c r="BA108" s="22" t="str">
        <f t="shared" si="21"/>
        <v/>
      </c>
      <c r="BB108" s="187" t="str">
        <f t="shared" si="29"/>
        <v/>
      </c>
      <c r="BC108" s="321"/>
      <c r="BD108" s="321"/>
      <c r="BE108" s="321"/>
      <c r="BF108" s="321"/>
      <c r="BG108" s="321"/>
      <c r="BH108" s="321"/>
      <c r="BI108" s="321"/>
      <c r="BJ108" s="22" t="str">
        <f t="shared" si="30"/>
        <v/>
      </c>
      <c r="BK108" s="187" t="str">
        <f t="shared" si="31"/>
        <v/>
      </c>
      <c r="BL108" s="187" t="str">
        <f t="shared" si="32"/>
        <v/>
      </c>
      <c r="BM108" s="22" t="str">
        <f t="shared" si="33"/>
        <v/>
      </c>
      <c r="BN108" s="187" t="str">
        <f t="shared" si="34"/>
        <v/>
      </c>
      <c r="BO108" s="1"/>
      <c r="BP108" s="1"/>
      <c r="BQ108" s="1"/>
    </row>
    <row r="109" spans="1:69" ht="34.5" customHeight="1">
      <c r="A109" s="20" t="str">
        <f t="shared" si="20"/>
        <v/>
      </c>
      <c r="C109" s="331" t="s">
        <v>97</v>
      </c>
      <c r="D109" s="332"/>
      <c r="E109" s="336"/>
      <c r="F109" s="336"/>
      <c r="G109" s="336"/>
      <c r="H109" s="336"/>
      <c r="I109" s="336"/>
      <c r="J109" s="336"/>
      <c r="K109" s="410"/>
      <c r="L109" s="410"/>
      <c r="M109" s="410"/>
      <c r="N109" s="333"/>
      <c r="O109" s="333"/>
      <c r="P109" s="333"/>
      <c r="Q109" s="333"/>
      <c r="R109" s="333"/>
      <c r="S109" s="333"/>
      <c r="T109" s="333"/>
      <c r="U109" s="333"/>
      <c r="V109" s="333"/>
      <c r="W109" s="333"/>
      <c r="X109" s="333"/>
      <c r="Y109" s="333"/>
      <c r="Z109" s="333"/>
      <c r="AA109" s="333"/>
      <c r="AB109" s="333"/>
      <c r="AC109" s="333"/>
      <c r="AD109" s="412"/>
      <c r="AE109" s="412"/>
      <c r="AF109" s="334"/>
      <c r="AG109" s="334"/>
      <c r="AH109" s="334"/>
      <c r="AI109" s="334"/>
      <c r="AJ109" s="334"/>
      <c r="AK109" s="334"/>
      <c r="AL109" s="334"/>
      <c r="AM109" s="335"/>
      <c r="AN109" s="185"/>
      <c r="AO109" s="188"/>
      <c r="AP109" s="188"/>
      <c r="AS109" s="329" t="s">
        <v>97</v>
      </c>
      <c r="AT109" s="330"/>
      <c r="AU109" s="23">
        <f t="shared" si="27"/>
        <v>0</v>
      </c>
      <c r="AV109" s="22" t="str">
        <f t="shared" si="28"/>
        <v>入力なし</v>
      </c>
      <c r="AW109" s="22" t="str">
        <f t="shared" ref="AW109:AW111" si="35">IF(AV109="入力なし","",IF(N109&lt;&gt;"","",AW$10))</f>
        <v/>
      </c>
      <c r="AX109" s="22" t="str">
        <f t="shared" si="23"/>
        <v/>
      </c>
      <c r="AY109" s="22" t="str">
        <f t="shared" si="24"/>
        <v/>
      </c>
      <c r="AZ109" s="22" t="str">
        <f t="shared" si="25"/>
        <v/>
      </c>
      <c r="BA109" s="22" t="str">
        <f t="shared" si="21"/>
        <v/>
      </c>
      <c r="BB109" s="187" t="str">
        <f t="shared" si="29"/>
        <v/>
      </c>
      <c r="BC109" s="321"/>
      <c r="BD109" s="321"/>
      <c r="BE109" s="321"/>
      <c r="BF109" s="321"/>
      <c r="BG109" s="321"/>
      <c r="BH109" s="321"/>
      <c r="BI109" s="321"/>
      <c r="BJ109" s="22" t="str">
        <f t="shared" si="30"/>
        <v/>
      </c>
      <c r="BK109" s="187" t="str">
        <f t="shared" si="31"/>
        <v/>
      </c>
      <c r="BL109" s="187" t="str">
        <f t="shared" si="32"/>
        <v/>
      </c>
      <c r="BM109" s="22" t="str">
        <f t="shared" si="33"/>
        <v/>
      </c>
      <c r="BN109" s="187" t="str">
        <f t="shared" si="34"/>
        <v/>
      </c>
      <c r="BO109" s="1"/>
      <c r="BP109" s="1"/>
      <c r="BQ109" s="1"/>
    </row>
    <row r="110" spans="1:69" ht="34.5" customHeight="1">
      <c r="A110" s="20" t="str">
        <f t="shared" si="20"/>
        <v/>
      </c>
      <c r="C110" s="331" t="s">
        <v>98</v>
      </c>
      <c r="D110" s="332"/>
      <c r="E110" s="336"/>
      <c r="F110" s="336"/>
      <c r="G110" s="336"/>
      <c r="H110" s="336"/>
      <c r="I110" s="336"/>
      <c r="J110" s="336"/>
      <c r="K110" s="410"/>
      <c r="L110" s="410"/>
      <c r="M110" s="410"/>
      <c r="N110" s="333"/>
      <c r="O110" s="333"/>
      <c r="P110" s="333"/>
      <c r="Q110" s="333"/>
      <c r="R110" s="333"/>
      <c r="S110" s="333"/>
      <c r="T110" s="333"/>
      <c r="U110" s="333"/>
      <c r="V110" s="333"/>
      <c r="W110" s="333"/>
      <c r="X110" s="333"/>
      <c r="Y110" s="333"/>
      <c r="Z110" s="333"/>
      <c r="AA110" s="333"/>
      <c r="AB110" s="333"/>
      <c r="AC110" s="333"/>
      <c r="AD110" s="412"/>
      <c r="AE110" s="412"/>
      <c r="AF110" s="334"/>
      <c r="AG110" s="334"/>
      <c r="AH110" s="334"/>
      <c r="AI110" s="334"/>
      <c r="AJ110" s="334"/>
      <c r="AK110" s="334"/>
      <c r="AL110" s="334"/>
      <c r="AM110" s="335"/>
      <c r="AN110" s="185"/>
      <c r="AO110" s="188"/>
      <c r="AP110" s="188"/>
      <c r="AS110" s="329" t="s">
        <v>98</v>
      </c>
      <c r="AT110" s="330"/>
      <c r="AU110" s="23">
        <f t="shared" si="27"/>
        <v>0</v>
      </c>
      <c r="AV110" s="22" t="str">
        <f t="shared" si="28"/>
        <v>入力なし</v>
      </c>
      <c r="AW110" s="22" t="str">
        <f t="shared" si="35"/>
        <v/>
      </c>
      <c r="AX110" s="22" t="str">
        <f t="shared" si="23"/>
        <v/>
      </c>
      <c r="AY110" s="22" t="str">
        <f t="shared" si="24"/>
        <v/>
      </c>
      <c r="AZ110" s="22" t="str">
        <f t="shared" si="25"/>
        <v/>
      </c>
      <c r="BA110" s="22" t="str">
        <f t="shared" si="21"/>
        <v/>
      </c>
      <c r="BB110" s="187" t="str">
        <f t="shared" si="29"/>
        <v/>
      </c>
      <c r="BC110" s="321"/>
      <c r="BD110" s="321"/>
      <c r="BE110" s="321"/>
      <c r="BF110" s="321"/>
      <c r="BG110" s="321"/>
      <c r="BH110" s="321"/>
      <c r="BI110" s="321"/>
      <c r="BJ110" s="22" t="str">
        <f t="shared" si="30"/>
        <v/>
      </c>
      <c r="BK110" s="187" t="str">
        <f t="shared" si="31"/>
        <v/>
      </c>
      <c r="BL110" s="187" t="str">
        <f t="shared" si="32"/>
        <v/>
      </c>
      <c r="BM110" s="22" t="str">
        <f t="shared" si="33"/>
        <v/>
      </c>
      <c r="BN110" s="187" t="str">
        <f t="shared" si="34"/>
        <v/>
      </c>
      <c r="BO110" s="1"/>
      <c r="BP110" s="1"/>
      <c r="BQ110" s="1"/>
    </row>
    <row r="111" spans="1:69" ht="34.5" customHeight="1">
      <c r="A111" s="20" t="str">
        <f t="shared" si="20"/>
        <v/>
      </c>
      <c r="C111" s="395" t="s">
        <v>99</v>
      </c>
      <c r="D111" s="396"/>
      <c r="E111" s="398"/>
      <c r="F111" s="398"/>
      <c r="G111" s="398"/>
      <c r="H111" s="398"/>
      <c r="I111" s="398"/>
      <c r="J111" s="398"/>
      <c r="K111" s="411"/>
      <c r="L111" s="411"/>
      <c r="M111" s="411"/>
      <c r="N111" s="432"/>
      <c r="O111" s="432"/>
      <c r="P111" s="432"/>
      <c r="Q111" s="432"/>
      <c r="R111" s="432"/>
      <c r="S111" s="432"/>
      <c r="T111" s="432"/>
      <c r="U111" s="432"/>
      <c r="V111" s="432"/>
      <c r="W111" s="432"/>
      <c r="X111" s="432"/>
      <c r="Y111" s="432"/>
      <c r="Z111" s="432"/>
      <c r="AA111" s="432"/>
      <c r="AB111" s="432"/>
      <c r="AC111" s="432"/>
      <c r="AD111" s="433"/>
      <c r="AE111" s="433"/>
      <c r="AF111" s="437"/>
      <c r="AG111" s="437"/>
      <c r="AH111" s="437"/>
      <c r="AI111" s="437"/>
      <c r="AJ111" s="437"/>
      <c r="AK111" s="437"/>
      <c r="AL111" s="437"/>
      <c r="AM111" s="438"/>
      <c r="AN111" s="185"/>
      <c r="AO111" s="188"/>
      <c r="AP111" s="188"/>
      <c r="AS111" s="329" t="s">
        <v>99</v>
      </c>
      <c r="AT111" s="330"/>
      <c r="AU111" s="23">
        <f t="shared" si="27"/>
        <v>0</v>
      </c>
      <c r="AV111" s="22" t="str">
        <f t="shared" si="28"/>
        <v>入力なし</v>
      </c>
      <c r="AW111" s="22" t="str">
        <f t="shared" si="35"/>
        <v/>
      </c>
      <c r="AX111" s="22" t="str">
        <f t="shared" si="23"/>
        <v/>
      </c>
      <c r="AY111" s="22" t="str">
        <f t="shared" si="24"/>
        <v/>
      </c>
      <c r="AZ111" s="22" t="str">
        <f t="shared" si="25"/>
        <v/>
      </c>
      <c r="BA111" s="22" t="str">
        <f t="shared" si="21"/>
        <v/>
      </c>
      <c r="BB111" s="187" t="str">
        <f t="shared" si="29"/>
        <v/>
      </c>
      <c r="BC111" s="321"/>
      <c r="BD111" s="321"/>
      <c r="BE111" s="321"/>
      <c r="BF111" s="321"/>
      <c r="BG111" s="321"/>
      <c r="BH111" s="321"/>
      <c r="BI111" s="321"/>
      <c r="BJ111" s="22" t="str">
        <f t="shared" si="30"/>
        <v/>
      </c>
      <c r="BK111" s="187" t="str">
        <f t="shared" si="31"/>
        <v/>
      </c>
      <c r="BL111" s="187" t="str">
        <f t="shared" si="32"/>
        <v/>
      </c>
      <c r="BM111" s="22" t="str">
        <f t="shared" si="33"/>
        <v/>
      </c>
      <c r="BN111" s="187" t="str">
        <f t="shared" si="34"/>
        <v/>
      </c>
      <c r="BO111" s="1"/>
      <c r="BP111" s="1"/>
      <c r="BQ111" s="1"/>
    </row>
    <row r="112" spans="1:69">
      <c r="AM112" s="16"/>
    </row>
  </sheetData>
  <sheetProtection formatCells="0" formatRows="0" insertHyperlinks="0" sort="0" autoFilter="0"/>
  <autoFilter ref="A10:AM111" xr:uid="{00000000-0009-0000-0000-000000000000}">
    <filterColumn colId="2" showButton="0"/>
    <filterColumn colId="4" showButton="0"/>
    <filterColumn colId="5" showButton="0"/>
    <filterColumn colId="7" showButton="0"/>
    <filterColumn colId="8"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9" showButton="0"/>
    <filterColumn colId="31" showButton="0"/>
    <filterColumn colId="32" showButton="0"/>
    <filterColumn colId="33" showButton="0"/>
    <filterColumn colId="34" showButton="0"/>
    <filterColumn colId="36" showButton="0"/>
    <filterColumn colId="37" showButton="0"/>
  </autoFilter>
  <dataConsolidate/>
  <mergeCells count="1159">
    <mergeCell ref="AK7:AM7"/>
    <mergeCell ref="AD8:AE9"/>
    <mergeCell ref="AA8:AC8"/>
    <mergeCell ref="U8:Z8"/>
    <mergeCell ref="N9:AC9"/>
    <mergeCell ref="K8:M9"/>
    <mergeCell ref="E8:J8"/>
    <mergeCell ref="N8:T8"/>
    <mergeCell ref="C8:D9"/>
    <mergeCell ref="BW8:CJ8"/>
    <mergeCell ref="AW9:AZ9"/>
    <mergeCell ref="BW10:BY11"/>
    <mergeCell ref="BZ10:CA10"/>
    <mergeCell ref="CB10:CB11"/>
    <mergeCell ref="CC10:CC11"/>
    <mergeCell ref="CD10:CD11"/>
    <mergeCell ref="CE10:CE11"/>
    <mergeCell ref="CF10:CF11"/>
    <mergeCell ref="CG10:CG11"/>
    <mergeCell ref="CH10:CH11"/>
    <mergeCell ref="CI10:CJ10"/>
    <mergeCell ref="BO9:BQ9"/>
    <mergeCell ref="BC8:BN8"/>
    <mergeCell ref="BJ9:BM9"/>
    <mergeCell ref="BC9:BI9"/>
    <mergeCell ref="AF106:AJ106"/>
    <mergeCell ref="AK106:AM106"/>
    <mergeCell ref="AF107:AJ107"/>
    <mergeCell ref="AK107:AM107"/>
    <mergeCell ref="AF108:AJ108"/>
    <mergeCell ref="AK108:AM108"/>
    <mergeCell ref="AF109:AJ109"/>
    <mergeCell ref="AK109:AM109"/>
    <mergeCell ref="AF110:AJ110"/>
    <mergeCell ref="AK110:AM110"/>
    <mergeCell ref="AF111:AJ111"/>
    <mergeCell ref="AK111:AM111"/>
    <mergeCell ref="AS16:AT16"/>
    <mergeCell ref="AS17:AT17"/>
    <mergeCell ref="AS18:AT18"/>
    <mergeCell ref="BA9:BB9"/>
    <mergeCell ref="AK97:AM97"/>
    <mergeCell ref="AF98:AJ98"/>
    <mergeCell ref="AK98:AM98"/>
    <mergeCell ref="AF99:AJ99"/>
    <mergeCell ref="AK99:AM99"/>
    <mergeCell ref="AF100:AJ100"/>
    <mergeCell ref="AK100:AM100"/>
    <mergeCell ref="AF101:AJ101"/>
    <mergeCell ref="AK101:AM101"/>
    <mergeCell ref="AF102:AJ102"/>
    <mergeCell ref="AK102:AM102"/>
    <mergeCell ref="AF103:AJ103"/>
    <mergeCell ref="AK103:AM103"/>
    <mergeCell ref="AF104:AJ104"/>
    <mergeCell ref="AK104:AM104"/>
    <mergeCell ref="AF105:AJ105"/>
    <mergeCell ref="AF86:AJ86"/>
    <mergeCell ref="AK86:AM86"/>
    <mergeCell ref="AF87:AJ87"/>
    <mergeCell ref="AK87:AM87"/>
    <mergeCell ref="AF79:AJ79"/>
    <mergeCell ref="AK105:AM105"/>
    <mergeCell ref="AK88:AM88"/>
    <mergeCell ref="AF89:AJ89"/>
    <mergeCell ref="AK89:AM89"/>
    <mergeCell ref="AF90:AJ90"/>
    <mergeCell ref="AK90:AM90"/>
    <mergeCell ref="AF91:AJ91"/>
    <mergeCell ref="AK91:AM91"/>
    <mergeCell ref="AF92:AJ92"/>
    <mergeCell ref="AK92:AM92"/>
    <mergeCell ref="AF93:AJ93"/>
    <mergeCell ref="AK93:AM93"/>
    <mergeCell ref="AF94:AJ94"/>
    <mergeCell ref="AK94:AM94"/>
    <mergeCell ref="AF95:AJ95"/>
    <mergeCell ref="AK95:AM95"/>
    <mergeCell ref="AF96:AJ96"/>
    <mergeCell ref="AK96:AM96"/>
    <mergeCell ref="AF88:AJ88"/>
    <mergeCell ref="AF77:AJ77"/>
    <mergeCell ref="AK77:AM77"/>
    <mergeCell ref="AF78:AJ78"/>
    <mergeCell ref="AK78:AM78"/>
    <mergeCell ref="AF70:AJ70"/>
    <mergeCell ref="AK79:AM79"/>
    <mergeCell ref="AF80:AJ80"/>
    <mergeCell ref="AK80:AM80"/>
    <mergeCell ref="AF81:AJ81"/>
    <mergeCell ref="AK81:AM81"/>
    <mergeCell ref="AF82:AJ82"/>
    <mergeCell ref="AK82:AM82"/>
    <mergeCell ref="AF83:AJ83"/>
    <mergeCell ref="AK83:AM83"/>
    <mergeCell ref="AF84:AJ84"/>
    <mergeCell ref="AK84:AM84"/>
    <mergeCell ref="AF85:AJ85"/>
    <mergeCell ref="AK85:AM85"/>
    <mergeCell ref="AF68:AJ68"/>
    <mergeCell ref="AK68:AM68"/>
    <mergeCell ref="AF69:AJ69"/>
    <mergeCell ref="AK69:AM69"/>
    <mergeCell ref="AF61:AJ61"/>
    <mergeCell ref="AK70:AM70"/>
    <mergeCell ref="AF71:AJ71"/>
    <mergeCell ref="AK71:AM71"/>
    <mergeCell ref="AF72:AJ72"/>
    <mergeCell ref="AK72:AM72"/>
    <mergeCell ref="AF73:AJ73"/>
    <mergeCell ref="AK73:AM73"/>
    <mergeCell ref="AF74:AJ74"/>
    <mergeCell ref="AK74:AM74"/>
    <mergeCell ref="AF75:AJ75"/>
    <mergeCell ref="AK75:AM75"/>
    <mergeCell ref="AF76:AJ76"/>
    <mergeCell ref="AK76:AM76"/>
    <mergeCell ref="AF59:AJ59"/>
    <mergeCell ref="AK59:AM59"/>
    <mergeCell ref="AF60:AJ60"/>
    <mergeCell ref="AK60:AM60"/>
    <mergeCell ref="AF52:AJ52"/>
    <mergeCell ref="AK61:AM61"/>
    <mergeCell ref="AF62:AJ62"/>
    <mergeCell ref="AK62:AM62"/>
    <mergeCell ref="AF63:AJ63"/>
    <mergeCell ref="AK63:AM63"/>
    <mergeCell ref="AF64:AJ64"/>
    <mergeCell ref="AK64:AM64"/>
    <mergeCell ref="AF65:AJ65"/>
    <mergeCell ref="AK65:AM65"/>
    <mergeCell ref="AF66:AJ66"/>
    <mergeCell ref="AK66:AM66"/>
    <mergeCell ref="AF67:AJ67"/>
    <mergeCell ref="AK67:AM67"/>
    <mergeCell ref="AF50:AJ50"/>
    <mergeCell ref="AK50:AM50"/>
    <mergeCell ref="AF51:AJ51"/>
    <mergeCell ref="AK51:AM51"/>
    <mergeCell ref="AF43:AJ43"/>
    <mergeCell ref="AK52:AM52"/>
    <mergeCell ref="AF53:AJ53"/>
    <mergeCell ref="AK53:AM53"/>
    <mergeCell ref="AF54:AJ54"/>
    <mergeCell ref="AK54:AM54"/>
    <mergeCell ref="AF55:AJ55"/>
    <mergeCell ref="AK55:AM55"/>
    <mergeCell ref="AF56:AJ56"/>
    <mergeCell ref="AK56:AM56"/>
    <mergeCell ref="AF57:AJ57"/>
    <mergeCell ref="AK57:AM57"/>
    <mergeCell ref="AF58:AJ58"/>
    <mergeCell ref="AK58:AM58"/>
    <mergeCell ref="AF41:AJ41"/>
    <mergeCell ref="AK41:AM41"/>
    <mergeCell ref="AF42:AJ42"/>
    <mergeCell ref="AK42:AM42"/>
    <mergeCell ref="AK43:AM43"/>
    <mergeCell ref="AF44:AJ44"/>
    <mergeCell ref="AK44:AM44"/>
    <mergeCell ref="AF45:AJ45"/>
    <mergeCell ref="AK45:AM45"/>
    <mergeCell ref="AF46:AJ46"/>
    <mergeCell ref="AK46:AM46"/>
    <mergeCell ref="AF47:AJ47"/>
    <mergeCell ref="AK47:AM47"/>
    <mergeCell ref="AF48:AJ48"/>
    <mergeCell ref="AK48:AM48"/>
    <mergeCell ref="AF49:AJ49"/>
    <mergeCell ref="AK49:AM49"/>
    <mergeCell ref="AF32:AJ32"/>
    <mergeCell ref="AK32:AM32"/>
    <mergeCell ref="AF33:AJ33"/>
    <mergeCell ref="AK33:AM33"/>
    <mergeCell ref="AF34:AJ34"/>
    <mergeCell ref="AK34:AM34"/>
    <mergeCell ref="AF35:AJ35"/>
    <mergeCell ref="AK35:AM35"/>
    <mergeCell ref="AF36:AJ36"/>
    <mergeCell ref="AK36:AM36"/>
    <mergeCell ref="AF37:AJ37"/>
    <mergeCell ref="AK37:AM37"/>
    <mergeCell ref="AF38:AJ38"/>
    <mergeCell ref="AK38:AM38"/>
    <mergeCell ref="AF39:AJ39"/>
    <mergeCell ref="AK39:AM39"/>
    <mergeCell ref="AF40:AJ40"/>
    <mergeCell ref="AK40:AM40"/>
    <mergeCell ref="AD104:AE104"/>
    <mergeCell ref="AD105:AE105"/>
    <mergeCell ref="AD106:AE106"/>
    <mergeCell ref="AD107:AE107"/>
    <mergeCell ref="AD108:AE108"/>
    <mergeCell ref="AD109:AE109"/>
    <mergeCell ref="AD110:AE110"/>
    <mergeCell ref="AD111:AE111"/>
    <mergeCell ref="AA107:AC107"/>
    <mergeCell ref="AA108:AC108"/>
    <mergeCell ref="AA109:AC109"/>
    <mergeCell ref="AA110:AC110"/>
    <mergeCell ref="AA111:AC111"/>
    <mergeCell ref="AD11:AE12"/>
    <mergeCell ref="AD13:AE13"/>
    <mergeCell ref="AD14:AE14"/>
    <mergeCell ref="AD15:AE15"/>
    <mergeCell ref="AD16:AE16"/>
    <mergeCell ref="AD17:AE17"/>
    <mergeCell ref="AD18:AE18"/>
    <mergeCell ref="AD19:AE19"/>
    <mergeCell ref="AD20:AE20"/>
    <mergeCell ref="AD21:AE21"/>
    <mergeCell ref="AD22:AE22"/>
    <mergeCell ref="AD23:AE23"/>
    <mergeCell ref="AD24:AE24"/>
    <mergeCell ref="AD25:AE25"/>
    <mergeCell ref="AD26:AE26"/>
    <mergeCell ref="AD27:AE27"/>
    <mergeCell ref="AD28:AE28"/>
    <mergeCell ref="AD29:AE29"/>
    <mergeCell ref="AD30:AE30"/>
    <mergeCell ref="AD94:AE94"/>
    <mergeCell ref="AD53:AE53"/>
    <mergeCell ref="AD54:AE54"/>
    <mergeCell ref="AD55:AE55"/>
    <mergeCell ref="AD56:AE56"/>
    <mergeCell ref="AD57:AE57"/>
    <mergeCell ref="AD44:AE44"/>
    <mergeCell ref="AD45:AE45"/>
    <mergeCell ref="AD46:AE46"/>
    <mergeCell ref="AD47:AE47"/>
    <mergeCell ref="AA44:AC44"/>
    <mergeCell ref="AA45:AC45"/>
    <mergeCell ref="AA46:AC46"/>
    <mergeCell ref="AA47:AC47"/>
    <mergeCell ref="AA48:AC48"/>
    <mergeCell ref="AA38:AC38"/>
    <mergeCell ref="AA39:AC39"/>
    <mergeCell ref="AA40:AC40"/>
    <mergeCell ref="AD76:AE76"/>
    <mergeCell ref="AD77:AE77"/>
    <mergeCell ref="AD58:AE58"/>
    <mergeCell ref="AD59:AE59"/>
    <mergeCell ref="AD60:AE60"/>
    <mergeCell ref="AD61:AE61"/>
    <mergeCell ref="AD48:AE48"/>
    <mergeCell ref="AD49:AE49"/>
    <mergeCell ref="AD50:AE50"/>
    <mergeCell ref="AD51:AE51"/>
    <mergeCell ref="AD52:AE52"/>
    <mergeCell ref="AD84:AE84"/>
    <mergeCell ref="AD85:AE85"/>
    <mergeCell ref="AD86:AE86"/>
    <mergeCell ref="AA95:AC95"/>
    <mergeCell ref="AA96:AC96"/>
    <mergeCell ref="AA97:AC97"/>
    <mergeCell ref="AA98:AC98"/>
    <mergeCell ref="AA49:AC49"/>
    <mergeCell ref="AA50:AC50"/>
    <mergeCell ref="AA51:AC51"/>
    <mergeCell ref="AA52:AC52"/>
    <mergeCell ref="AA53:AC53"/>
    <mergeCell ref="AA54:AC54"/>
    <mergeCell ref="AA55:AC55"/>
    <mergeCell ref="AA56:AC56"/>
    <mergeCell ref="AA57:AC57"/>
    <mergeCell ref="AA58:AC58"/>
    <mergeCell ref="AA59:AC59"/>
    <mergeCell ref="AA60:AC60"/>
    <mergeCell ref="AA61:AC61"/>
    <mergeCell ref="AA62:AC62"/>
    <mergeCell ref="AA63:AC63"/>
    <mergeCell ref="AA64:AC64"/>
    <mergeCell ref="AA82:AC82"/>
    <mergeCell ref="AA86:AC86"/>
    <mergeCell ref="AA87:AC87"/>
    <mergeCell ref="AA88:AC88"/>
    <mergeCell ref="AA89:AC89"/>
    <mergeCell ref="AA90:AC90"/>
    <mergeCell ref="AA91:AC91"/>
    <mergeCell ref="AA92:AC92"/>
    <mergeCell ref="AA93:AC93"/>
    <mergeCell ref="AA94:AC94"/>
    <mergeCell ref="U97:Z97"/>
    <mergeCell ref="U98:Z98"/>
    <mergeCell ref="U99:Z99"/>
    <mergeCell ref="U100:Z100"/>
    <mergeCell ref="U101:Z101"/>
    <mergeCell ref="U102:Z102"/>
    <mergeCell ref="U103:Z103"/>
    <mergeCell ref="U104:Z104"/>
    <mergeCell ref="U105:Z105"/>
    <mergeCell ref="U106:Z106"/>
    <mergeCell ref="U107:Z107"/>
    <mergeCell ref="U108:Z108"/>
    <mergeCell ref="U109:Z109"/>
    <mergeCell ref="U110:Z110"/>
    <mergeCell ref="U111:Z111"/>
    <mergeCell ref="AA11:AC11"/>
    <mergeCell ref="AA12:AC12"/>
    <mergeCell ref="AA13:AC13"/>
    <mergeCell ref="AA14:AC14"/>
    <mergeCell ref="AA15:AC15"/>
    <mergeCell ref="AA16:AC16"/>
    <mergeCell ref="AA17:AC17"/>
    <mergeCell ref="AA18:AC18"/>
    <mergeCell ref="AA19:AC19"/>
    <mergeCell ref="AA20:AC20"/>
    <mergeCell ref="AA21:AC21"/>
    <mergeCell ref="AA22:AC22"/>
    <mergeCell ref="AA23:AC23"/>
    <mergeCell ref="AA24:AC24"/>
    <mergeCell ref="AA83:AC83"/>
    <mergeCell ref="U34:Z34"/>
    <mergeCell ref="U35:Z35"/>
    <mergeCell ref="N105:T105"/>
    <mergeCell ref="N106:T106"/>
    <mergeCell ref="N107:T107"/>
    <mergeCell ref="N108:T108"/>
    <mergeCell ref="N109:T109"/>
    <mergeCell ref="N110:T110"/>
    <mergeCell ref="N111:T111"/>
    <mergeCell ref="U11:Z11"/>
    <mergeCell ref="U12:Z12"/>
    <mergeCell ref="U13:Z13"/>
    <mergeCell ref="U14:Z14"/>
    <mergeCell ref="U15:Z15"/>
    <mergeCell ref="U16:Z16"/>
    <mergeCell ref="U17:Z17"/>
    <mergeCell ref="U18:Z18"/>
    <mergeCell ref="U19:Z19"/>
    <mergeCell ref="U20:Z20"/>
    <mergeCell ref="U21:Z21"/>
    <mergeCell ref="U22:Z22"/>
    <mergeCell ref="U23:Z23"/>
    <mergeCell ref="U24:Z24"/>
    <mergeCell ref="U25:Z25"/>
    <mergeCell ref="U26:Z26"/>
    <mergeCell ref="U27:Z27"/>
    <mergeCell ref="U28:Z28"/>
    <mergeCell ref="U29:Z29"/>
    <mergeCell ref="U30:Z30"/>
    <mergeCell ref="U31:Z31"/>
    <mergeCell ref="U32:Z32"/>
    <mergeCell ref="U33:Z33"/>
    <mergeCell ref="N86:T86"/>
    <mergeCell ref="N87:T87"/>
    <mergeCell ref="N88:T88"/>
    <mergeCell ref="N89:T89"/>
    <mergeCell ref="N90:T90"/>
    <mergeCell ref="N91:T91"/>
    <mergeCell ref="N92:T92"/>
    <mergeCell ref="N93:T93"/>
    <mergeCell ref="N94:T94"/>
    <mergeCell ref="N95:T95"/>
    <mergeCell ref="N96:T96"/>
    <mergeCell ref="N97:T97"/>
    <mergeCell ref="N98:T98"/>
    <mergeCell ref="N99:T99"/>
    <mergeCell ref="N100:T100"/>
    <mergeCell ref="N101:T101"/>
    <mergeCell ref="N102:T102"/>
    <mergeCell ref="N67:T67"/>
    <mergeCell ref="N68:T68"/>
    <mergeCell ref="N69:T69"/>
    <mergeCell ref="N70:T70"/>
    <mergeCell ref="N71:T71"/>
    <mergeCell ref="N72:T72"/>
    <mergeCell ref="N73:T73"/>
    <mergeCell ref="N74:T74"/>
    <mergeCell ref="N75:T75"/>
    <mergeCell ref="N76:T76"/>
    <mergeCell ref="N77:T77"/>
    <mergeCell ref="N78:T78"/>
    <mergeCell ref="N79:T79"/>
    <mergeCell ref="N80:T80"/>
    <mergeCell ref="N81:T81"/>
    <mergeCell ref="N82:T82"/>
    <mergeCell ref="N83:T83"/>
    <mergeCell ref="N48:T48"/>
    <mergeCell ref="N49:T49"/>
    <mergeCell ref="N50:T50"/>
    <mergeCell ref="N51:T51"/>
    <mergeCell ref="N52:T52"/>
    <mergeCell ref="N53:T53"/>
    <mergeCell ref="N54:T54"/>
    <mergeCell ref="N55:T55"/>
    <mergeCell ref="N56:T56"/>
    <mergeCell ref="N57:T57"/>
    <mergeCell ref="N58:T58"/>
    <mergeCell ref="N59:T59"/>
    <mergeCell ref="N60:T60"/>
    <mergeCell ref="N61:T61"/>
    <mergeCell ref="N62:T62"/>
    <mergeCell ref="N63:T63"/>
    <mergeCell ref="N64:T64"/>
    <mergeCell ref="N43:T43"/>
    <mergeCell ref="N26:T26"/>
    <mergeCell ref="N27:T27"/>
    <mergeCell ref="N28:T28"/>
    <mergeCell ref="N29:T29"/>
    <mergeCell ref="N30:T30"/>
    <mergeCell ref="N31:T31"/>
    <mergeCell ref="N32:T32"/>
    <mergeCell ref="N33:T33"/>
    <mergeCell ref="N34:T34"/>
    <mergeCell ref="N35:T35"/>
    <mergeCell ref="N36:T36"/>
    <mergeCell ref="N37:T37"/>
    <mergeCell ref="N38:T38"/>
    <mergeCell ref="N39:T39"/>
    <mergeCell ref="N40:T40"/>
    <mergeCell ref="N41:T41"/>
    <mergeCell ref="N42:T42"/>
    <mergeCell ref="U36:Z36"/>
    <mergeCell ref="U37:Z37"/>
    <mergeCell ref="U38:Z38"/>
    <mergeCell ref="U39:Z39"/>
    <mergeCell ref="U40:Z40"/>
    <mergeCell ref="U41:Z41"/>
    <mergeCell ref="U42:Z42"/>
    <mergeCell ref="U43:Z43"/>
    <mergeCell ref="AD38:AE38"/>
    <mergeCell ref="AD39:AE39"/>
    <mergeCell ref="AD40:AE40"/>
    <mergeCell ref="AD41:AE41"/>
    <mergeCell ref="AD42:AE42"/>
    <mergeCell ref="AD43:AE43"/>
    <mergeCell ref="AA35:AC35"/>
    <mergeCell ref="AA36:AC36"/>
    <mergeCell ref="AA37:AC37"/>
    <mergeCell ref="AA41:AC41"/>
    <mergeCell ref="AA42:AC42"/>
    <mergeCell ref="AA43:AC43"/>
    <mergeCell ref="AD35:AE35"/>
    <mergeCell ref="AD36:AE36"/>
    <mergeCell ref="AD37:AE37"/>
    <mergeCell ref="AD87:AE87"/>
    <mergeCell ref="AF97:AJ97"/>
    <mergeCell ref="AD62:AE62"/>
    <mergeCell ref="AD63:AE63"/>
    <mergeCell ref="AD64:AE64"/>
    <mergeCell ref="AD65:AE65"/>
    <mergeCell ref="AD66:AE66"/>
    <mergeCell ref="AD67:AE67"/>
    <mergeCell ref="AA28:AC28"/>
    <mergeCell ref="AA29:AC29"/>
    <mergeCell ref="AA30:AC30"/>
    <mergeCell ref="H11:J12"/>
    <mergeCell ref="AP11:AP39"/>
    <mergeCell ref="W4:AC6"/>
    <mergeCell ref="AD4:AG6"/>
    <mergeCell ref="AD88:AE88"/>
    <mergeCell ref="AD89:AE89"/>
    <mergeCell ref="AD90:AE90"/>
    <mergeCell ref="AD91:AE91"/>
    <mergeCell ref="AD92:AE92"/>
    <mergeCell ref="AD93:AE93"/>
    <mergeCell ref="AD68:AE68"/>
    <mergeCell ref="AD69:AE69"/>
    <mergeCell ref="AD70:AE70"/>
    <mergeCell ref="AD71:AE71"/>
    <mergeCell ref="AD72:AE72"/>
    <mergeCell ref="AD73:AE73"/>
    <mergeCell ref="AD74:AE74"/>
    <mergeCell ref="AD75:AE75"/>
    <mergeCell ref="U82:Z82"/>
    <mergeCell ref="U83:Z83"/>
    <mergeCell ref="U84:Z84"/>
    <mergeCell ref="AA99:AC99"/>
    <mergeCell ref="AA100:AC100"/>
    <mergeCell ref="AA101:AC101"/>
    <mergeCell ref="AA102:AC102"/>
    <mergeCell ref="AA103:AC103"/>
    <mergeCell ref="AA104:AC104"/>
    <mergeCell ref="AA105:AC105"/>
    <mergeCell ref="AA106:AC106"/>
    <mergeCell ref="AD98:AE98"/>
    <mergeCell ref="AD99:AE99"/>
    <mergeCell ref="AD100:AE100"/>
    <mergeCell ref="AD101:AE101"/>
    <mergeCell ref="AD102:AE102"/>
    <mergeCell ref="AD103:AE103"/>
    <mergeCell ref="AA66:AC66"/>
    <mergeCell ref="AA67:AC67"/>
    <mergeCell ref="AA68:AC68"/>
    <mergeCell ref="AA69:AC69"/>
    <mergeCell ref="AA70:AC70"/>
    <mergeCell ref="AA71:AC71"/>
    <mergeCell ref="AA72:AC72"/>
    <mergeCell ref="AA73:AC73"/>
    <mergeCell ref="AA74:AC74"/>
    <mergeCell ref="AD95:AE95"/>
    <mergeCell ref="AD96:AE96"/>
    <mergeCell ref="AD97:AE97"/>
    <mergeCell ref="AD78:AE78"/>
    <mergeCell ref="AD79:AE79"/>
    <mergeCell ref="AD80:AE80"/>
    <mergeCell ref="AD81:AE81"/>
    <mergeCell ref="AD82:AE82"/>
    <mergeCell ref="AD83:AE83"/>
    <mergeCell ref="U85:Z85"/>
    <mergeCell ref="U86:Z86"/>
    <mergeCell ref="U87:Z87"/>
    <mergeCell ref="U88:Z88"/>
    <mergeCell ref="U89:Z89"/>
    <mergeCell ref="U90:Z90"/>
    <mergeCell ref="U91:Z91"/>
    <mergeCell ref="U92:Z92"/>
    <mergeCell ref="U93:Z93"/>
    <mergeCell ref="U44:Z44"/>
    <mergeCell ref="U45:Z45"/>
    <mergeCell ref="U62:Z62"/>
    <mergeCell ref="U63:Z63"/>
    <mergeCell ref="U64:Z64"/>
    <mergeCell ref="U65:Z65"/>
    <mergeCell ref="U66:Z66"/>
    <mergeCell ref="U67:Z67"/>
    <mergeCell ref="U68:Z68"/>
    <mergeCell ref="U69:Z69"/>
    <mergeCell ref="U70:Z70"/>
    <mergeCell ref="U71:Z71"/>
    <mergeCell ref="U72:Z72"/>
    <mergeCell ref="U73:Z73"/>
    <mergeCell ref="U74:Z74"/>
    <mergeCell ref="U94:Z94"/>
    <mergeCell ref="U79:Z79"/>
    <mergeCell ref="U80:Z80"/>
    <mergeCell ref="U81:Z81"/>
    <mergeCell ref="AA75:AC75"/>
    <mergeCell ref="AA76:AC76"/>
    <mergeCell ref="AA77:AC77"/>
    <mergeCell ref="AA78:AC78"/>
    <mergeCell ref="AA79:AC79"/>
    <mergeCell ref="AA80:AC80"/>
    <mergeCell ref="AA81:AC81"/>
    <mergeCell ref="U46:Z46"/>
    <mergeCell ref="U47:Z47"/>
    <mergeCell ref="U48:Z48"/>
    <mergeCell ref="U49:Z49"/>
    <mergeCell ref="U50:Z50"/>
    <mergeCell ref="U51:Z51"/>
    <mergeCell ref="U52:Z52"/>
    <mergeCell ref="U53:Z53"/>
    <mergeCell ref="U54:Z54"/>
    <mergeCell ref="U55:Z55"/>
    <mergeCell ref="U56:Z56"/>
    <mergeCell ref="U57:Z57"/>
    <mergeCell ref="U58:Z58"/>
    <mergeCell ref="U59:Z59"/>
    <mergeCell ref="U75:Z75"/>
    <mergeCell ref="U76:Z76"/>
    <mergeCell ref="U77:Z77"/>
    <mergeCell ref="U78:Z78"/>
    <mergeCell ref="AA65:AC65"/>
    <mergeCell ref="AA84:AC84"/>
    <mergeCell ref="AA85:AC85"/>
    <mergeCell ref="AA32:AC32"/>
    <mergeCell ref="AA33:AC33"/>
    <mergeCell ref="AA34:AC34"/>
    <mergeCell ref="AA25:AC25"/>
    <mergeCell ref="AA26:AC26"/>
    <mergeCell ref="AA27:AC27"/>
    <mergeCell ref="AF17:AJ17"/>
    <mergeCell ref="AK17:AM17"/>
    <mergeCell ref="AF16:AJ16"/>
    <mergeCell ref="AK16:AM16"/>
    <mergeCell ref="AF18:AJ18"/>
    <mergeCell ref="AK18:AM18"/>
    <mergeCell ref="AF19:AJ19"/>
    <mergeCell ref="AK19:AM19"/>
    <mergeCell ref="AF20:AJ20"/>
    <mergeCell ref="AK20:AM20"/>
    <mergeCell ref="AF21:AJ21"/>
    <mergeCell ref="AK21:AM21"/>
    <mergeCell ref="AD31:AE31"/>
    <mergeCell ref="AD32:AE32"/>
    <mergeCell ref="AD33:AE33"/>
    <mergeCell ref="AD34:AE34"/>
    <mergeCell ref="AF27:AJ27"/>
    <mergeCell ref="AK27:AM27"/>
    <mergeCell ref="AF28:AJ28"/>
    <mergeCell ref="AK28:AM28"/>
    <mergeCell ref="AF29:AJ29"/>
    <mergeCell ref="AK29:AM29"/>
    <mergeCell ref="AF30:AJ30"/>
    <mergeCell ref="AK30:AM30"/>
    <mergeCell ref="AF31:AJ31"/>
    <mergeCell ref="AK31:AM31"/>
    <mergeCell ref="N103:T103"/>
    <mergeCell ref="N104:T104"/>
    <mergeCell ref="U95:Z95"/>
    <mergeCell ref="U96:Z96"/>
    <mergeCell ref="N84:T84"/>
    <mergeCell ref="N85:T85"/>
    <mergeCell ref="N65:T65"/>
    <mergeCell ref="N66:T66"/>
    <mergeCell ref="U60:Z60"/>
    <mergeCell ref="U61:Z61"/>
    <mergeCell ref="N44:T44"/>
    <mergeCell ref="N45:T45"/>
    <mergeCell ref="N46:T46"/>
    <mergeCell ref="N47:T47"/>
    <mergeCell ref="K107:M107"/>
    <mergeCell ref="K76:M76"/>
    <mergeCell ref="K77:M77"/>
    <mergeCell ref="K78:M78"/>
    <mergeCell ref="K79:M79"/>
    <mergeCell ref="K80:M80"/>
    <mergeCell ref="K81:M81"/>
    <mergeCell ref="K82:M82"/>
    <mergeCell ref="K83:M83"/>
    <mergeCell ref="K84:M84"/>
    <mergeCell ref="K73:M73"/>
    <mergeCell ref="K74:M74"/>
    <mergeCell ref="K75:M75"/>
    <mergeCell ref="K58:M58"/>
    <mergeCell ref="K59:M59"/>
    <mergeCell ref="K60:M60"/>
    <mergeCell ref="K61:M61"/>
    <mergeCell ref="K62:M62"/>
    <mergeCell ref="K108:M108"/>
    <mergeCell ref="K109:M109"/>
    <mergeCell ref="K110:M110"/>
    <mergeCell ref="K111:M111"/>
    <mergeCell ref="K94:M94"/>
    <mergeCell ref="K95:M95"/>
    <mergeCell ref="K96:M96"/>
    <mergeCell ref="K97:M97"/>
    <mergeCell ref="K98:M98"/>
    <mergeCell ref="K99:M99"/>
    <mergeCell ref="K100:M100"/>
    <mergeCell ref="K101:M101"/>
    <mergeCell ref="K102:M102"/>
    <mergeCell ref="K90:M90"/>
    <mergeCell ref="K91:M91"/>
    <mergeCell ref="K92:M92"/>
    <mergeCell ref="K93:M93"/>
    <mergeCell ref="K103:M103"/>
    <mergeCell ref="K104:M104"/>
    <mergeCell ref="K105:M105"/>
    <mergeCell ref="K106:M106"/>
    <mergeCell ref="K63:M63"/>
    <mergeCell ref="K64:M64"/>
    <mergeCell ref="K65:M65"/>
    <mergeCell ref="K66:M66"/>
    <mergeCell ref="K85:M85"/>
    <mergeCell ref="K86:M86"/>
    <mergeCell ref="K87:M87"/>
    <mergeCell ref="K88:M88"/>
    <mergeCell ref="K89:M89"/>
    <mergeCell ref="K56:M56"/>
    <mergeCell ref="K57:M57"/>
    <mergeCell ref="K40:M40"/>
    <mergeCell ref="K41:M41"/>
    <mergeCell ref="K42:M42"/>
    <mergeCell ref="K43:M43"/>
    <mergeCell ref="K44:M44"/>
    <mergeCell ref="K45:M45"/>
    <mergeCell ref="K46:M46"/>
    <mergeCell ref="K47:M47"/>
    <mergeCell ref="K48:M48"/>
    <mergeCell ref="K67:M67"/>
    <mergeCell ref="K68:M68"/>
    <mergeCell ref="K69:M69"/>
    <mergeCell ref="K70:M70"/>
    <mergeCell ref="K71:M71"/>
    <mergeCell ref="K72:M72"/>
    <mergeCell ref="K39:M39"/>
    <mergeCell ref="K22:M22"/>
    <mergeCell ref="K23:M23"/>
    <mergeCell ref="K24:M24"/>
    <mergeCell ref="K25:M25"/>
    <mergeCell ref="K26:M26"/>
    <mergeCell ref="K27:M27"/>
    <mergeCell ref="K28:M28"/>
    <mergeCell ref="K29:M29"/>
    <mergeCell ref="K30:M30"/>
    <mergeCell ref="K49:M49"/>
    <mergeCell ref="K50:M50"/>
    <mergeCell ref="K51:M51"/>
    <mergeCell ref="K52:M52"/>
    <mergeCell ref="K53:M53"/>
    <mergeCell ref="K54:M54"/>
    <mergeCell ref="K55:M55"/>
    <mergeCell ref="K31:M31"/>
    <mergeCell ref="K32:M32"/>
    <mergeCell ref="K33:M33"/>
    <mergeCell ref="K34:M34"/>
    <mergeCell ref="K35:M35"/>
    <mergeCell ref="H107:J107"/>
    <mergeCell ref="H108:J108"/>
    <mergeCell ref="H109:J109"/>
    <mergeCell ref="H110:J110"/>
    <mergeCell ref="H111:J111"/>
    <mergeCell ref="E4:G4"/>
    <mergeCell ref="E5:G5"/>
    <mergeCell ref="E6:G6"/>
    <mergeCell ref="K11:M12"/>
    <mergeCell ref="K13:M13"/>
    <mergeCell ref="K14:M14"/>
    <mergeCell ref="K15:M15"/>
    <mergeCell ref="K16:M16"/>
    <mergeCell ref="K17:M17"/>
    <mergeCell ref="K18:M18"/>
    <mergeCell ref="K19:M19"/>
    <mergeCell ref="K20:M20"/>
    <mergeCell ref="K21:M21"/>
    <mergeCell ref="H98:J98"/>
    <mergeCell ref="H99:J99"/>
    <mergeCell ref="H100:J100"/>
    <mergeCell ref="H101:J101"/>
    <mergeCell ref="H102:J102"/>
    <mergeCell ref="H103:J103"/>
    <mergeCell ref="H104:J104"/>
    <mergeCell ref="H105:J105"/>
    <mergeCell ref="H106:J106"/>
    <mergeCell ref="H89:J89"/>
    <mergeCell ref="K36:M36"/>
    <mergeCell ref="K37:M37"/>
    <mergeCell ref="K38:M38"/>
    <mergeCell ref="H90:J90"/>
    <mergeCell ref="H91:J91"/>
    <mergeCell ref="H92:J92"/>
    <mergeCell ref="H93:J93"/>
    <mergeCell ref="H94:J94"/>
    <mergeCell ref="H95:J95"/>
    <mergeCell ref="H96:J96"/>
    <mergeCell ref="H97:J97"/>
    <mergeCell ref="H80:J80"/>
    <mergeCell ref="H81:J81"/>
    <mergeCell ref="H82:J82"/>
    <mergeCell ref="H83:J83"/>
    <mergeCell ref="H84:J84"/>
    <mergeCell ref="H85:J85"/>
    <mergeCell ref="H86:J86"/>
    <mergeCell ref="H87:J87"/>
    <mergeCell ref="H88:J88"/>
    <mergeCell ref="H71:J71"/>
    <mergeCell ref="H72:J72"/>
    <mergeCell ref="H73:J73"/>
    <mergeCell ref="H74:J74"/>
    <mergeCell ref="H75:J75"/>
    <mergeCell ref="H76:J76"/>
    <mergeCell ref="H77:J77"/>
    <mergeCell ref="H78:J78"/>
    <mergeCell ref="H79:J79"/>
    <mergeCell ref="H62:J62"/>
    <mergeCell ref="H63:J63"/>
    <mergeCell ref="H64:J64"/>
    <mergeCell ref="H65:J65"/>
    <mergeCell ref="H66:J66"/>
    <mergeCell ref="H67:J67"/>
    <mergeCell ref="H68:J68"/>
    <mergeCell ref="H69:J69"/>
    <mergeCell ref="H70:J70"/>
    <mergeCell ref="H54:J54"/>
    <mergeCell ref="H55:J55"/>
    <mergeCell ref="H56:J56"/>
    <mergeCell ref="H57:J57"/>
    <mergeCell ref="H58:J58"/>
    <mergeCell ref="H59:J59"/>
    <mergeCell ref="H60:J60"/>
    <mergeCell ref="H61:J61"/>
    <mergeCell ref="H44:J44"/>
    <mergeCell ref="H45:J45"/>
    <mergeCell ref="H46:J46"/>
    <mergeCell ref="H47:J47"/>
    <mergeCell ref="H48:J48"/>
    <mergeCell ref="H49:J49"/>
    <mergeCell ref="H50:J50"/>
    <mergeCell ref="H51:J51"/>
    <mergeCell ref="H52:J52"/>
    <mergeCell ref="H37:J37"/>
    <mergeCell ref="H38:J38"/>
    <mergeCell ref="H39:J39"/>
    <mergeCell ref="H40:J40"/>
    <mergeCell ref="H41:J41"/>
    <mergeCell ref="H42:J42"/>
    <mergeCell ref="H43:J43"/>
    <mergeCell ref="H26:J26"/>
    <mergeCell ref="H27:J27"/>
    <mergeCell ref="H28:J28"/>
    <mergeCell ref="H29:J29"/>
    <mergeCell ref="H30:J30"/>
    <mergeCell ref="H31:J31"/>
    <mergeCell ref="H32:J32"/>
    <mergeCell ref="H33:J33"/>
    <mergeCell ref="H34:J34"/>
    <mergeCell ref="H53:J53"/>
    <mergeCell ref="E106:G106"/>
    <mergeCell ref="E107:G107"/>
    <mergeCell ref="E108:G108"/>
    <mergeCell ref="E109:G109"/>
    <mergeCell ref="E110:G110"/>
    <mergeCell ref="E111:G111"/>
    <mergeCell ref="E11:G12"/>
    <mergeCell ref="H13:J13"/>
    <mergeCell ref="H14:J14"/>
    <mergeCell ref="H15:J15"/>
    <mergeCell ref="H16:J16"/>
    <mergeCell ref="H17:J17"/>
    <mergeCell ref="H18:J18"/>
    <mergeCell ref="H19:J19"/>
    <mergeCell ref="H20:J20"/>
    <mergeCell ref="H21:J21"/>
    <mergeCell ref="H22:J22"/>
    <mergeCell ref="H23:J23"/>
    <mergeCell ref="H24:J24"/>
    <mergeCell ref="H25:J25"/>
    <mergeCell ref="E97:G97"/>
    <mergeCell ref="E98:G98"/>
    <mergeCell ref="E99:G99"/>
    <mergeCell ref="E100:G100"/>
    <mergeCell ref="E101:G101"/>
    <mergeCell ref="E102:G102"/>
    <mergeCell ref="E103:G103"/>
    <mergeCell ref="E104:G104"/>
    <mergeCell ref="H35:J35"/>
    <mergeCell ref="H36:J36"/>
    <mergeCell ref="E105:G105"/>
    <mergeCell ref="E88:G88"/>
    <mergeCell ref="E89:G89"/>
    <mergeCell ref="E90:G90"/>
    <mergeCell ref="E91:G91"/>
    <mergeCell ref="E92:G92"/>
    <mergeCell ref="E93:G93"/>
    <mergeCell ref="E94:G94"/>
    <mergeCell ref="E95:G95"/>
    <mergeCell ref="E96:G96"/>
    <mergeCell ref="E79:G79"/>
    <mergeCell ref="E80:G80"/>
    <mergeCell ref="E81:G81"/>
    <mergeCell ref="E82:G82"/>
    <mergeCell ref="E83:G83"/>
    <mergeCell ref="E84:G84"/>
    <mergeCell ref="E85:G85"/>
    <mergeCell ref="E86:G86"/>
    <mergeCell ref="E87:G87"/>
    <mergeCell ref="E70:G70"/>
    <mergeCell ref="E71:G71"/>
    <mergeCell ref="E72:G72"/>
    <mergeCell ref="E73:G73"/>
    <mergeCell ref="E74:G74"/>
    <mergeCell ref="E75:G75"/>
    <mergeCell ref="E76:G76"/>
    <mergeCell ref="E77:G77"/>
    <mergeCell ref="E78:G78"/>
    <mergeCell ref="E61:G61"/>
    <mergeCell ref="E62:G62"/>
    <mergeCell ref="E63:G63"/>
    <mergeCell ref="E64:G64"/>
    <mergeCell ref="E65:G65"/>
    <mergeCell ref="E66:G66"/>
    <mergeCell ref="E67:G67"/>
    <mergeCell ref="E68:G68"/>
    <mergeCell ref="E69:G69"/>
    <mergeCell ref="C111:D111"/>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C102:D102"/>
    <mergeCell ref="E52:G52"/>
    <mergeCell ref="E53:G53"/>
    <mergeCell ref="E54:G54"/>
    <mergeCell ref="E55:G55"/>
    <mergeCell ref="E56:G56"/>
    <mergeCell ref="E57:G57"/>
    <mergeCell ref="E58:G58"/>
    <mergeCell ref="E59:G59"/>
    <mergeCell ref="E60:G60"/>
    <mergeCell ref="C103:D103"/>
    <mergeCell ref="C104:D104"/>
    <mergeCell ref="C105:D105"/>
    <mergeCell ref="C106:D106"/>
    <mergeCell ref="C107:D107"/>
    <mergeCell ref="C108:D108"/>
    <mergeCell ref="C109:D109"/>
    <mergeCell ref="C110:D110"/>
    <mergeCell ref="C93:D93"/>
    <mergeCell ref="C94:D94"/>
    <mergeCell ref="C95:D95"/>
    <mergeCell ref="C96:D96"/>
    <mergeCell ref="C97:D97"/>
    <mergeCell ref="C98:D98"/>
    <mergeCell ref="C99:D99"/>
    <mergeCell ref="C100:D100"/>
    <mergeCell ref="C101:D101"/>
    <mergeCell ref="C84:D84"/>
    <mergeCell ref="C85:D85"/>
    <mergeCell ref="C86:D86"/>
    <mergeCell ref="C87:D87"/>
    <mergeCell ref="C88:D88"/>
    <mergeCell ref="C89:D89"/>
    <mergeCell ref="C90:D90"/>
    <mergeCell ref="C91:D91"/>
    <mergeCell ref="C92:D92"/>
    <mergeCell ref="C75:D75"/>
    <mergeCell ref="C76:D76"/>
    <mergeCell ref="C77:D77"/>
    <mergeCell ref="C78:D78"/>
    <mergeCell ref="C79:D79"/>
    <mergeCell ref="C80:D80"/>
    <mergeCell ref="C81:D81"/>
    <mergeCell ref="C82:D82"/>
    <mergeCell ref="C83:D83"/>
    <mergeCell ref="C67:D67"/>
    <mergeCell ref="C68:D68"/>
    <mergeCell ref="C69:D69"/>
    <mergeCell ref="C70:D70"/>
    <mergeCell ref="C71:D71"/>
    <mergeCell ref="C72:D72"/>
    <mergeCell ref="C73:D73"/>
    <mergeCell ref="C74:D74"/>
    <mergeCell ref="C57:D57"/>
    <mergeCell ref="C58:D58"/>
    <mergeCell ref="C59:D59"/>
    <mergeCell ref="C60:D60"/>
    <mergeCell ref="C61:D61"/>
    <mergeCell ref="C62:D62"/>
    <mergeCell ref="C63:D63"/>
    <mergeCell ref="C64:D64"/>
    <mergeCell ref="C65:D65"/>
    <mergeCell ref="C53:D53"/>
    <mergeCell ref="C54:D54"/>
    <mergeCell ref="C55:D55"/>
    <mergeCell ref="C56:D56"/>
    <mergeCell ref="C39:D39"/>
    <mergeCell ref="C40:D40"/>
    <mergeCell ref="C41:D41"/>
    <mergeCell ref="C42:D42"/>
    <mergeCell ref="C43:D43"/>
    <mergeCell ref="C44:D44"/>
    <mergeCell ref="C45:D45"/>
    <mergeCell ref="C46:D46"/>
    <mergeCell ref="C47:D47"/>
    <mergeCell ref="C36:D36"/>
    <mergeCell ref="C37:D37"/>
    <mergeCell ref="C38:D38"/>
    <mergeCell ref="C66:D66"/>
    <mergeCell ref="E39:G39"/>
    <mergeCell ref="E40:G40"/>
    <mergeCell ref="E41:G41"/>
    <mergeCell ref="E42:G42"/>
    <mergeCell ref="E43:G43"/>
    <mergeCell ref="E44:G44"/>
    <mergeCell ref="E45:G45"/>
    <mergeCell ref="E46:G46"/>
    <mergeCell ref="E47:G47"/>
    <mergeCell ref="E48:G48"/>
    <mergeCell ref="C51:D51"/>
    <mergeCell ref="C52:D52"/>
    <mergeCell ref="C30:D30"/>
    <mergeCell ref="C31:D31"/>
    <mergeCell ref="C32:D32"/>
    <mergeCell ref="C33:D33"/>
    <mergeCell ref="C34:D34"/>
    <mergeCell ref="C35:D35"/>
    <mergeCell ref="E49:G49"/>
    <mergeCell ref="E50:G50"/>
    <mergeCell ref="E51:G51"/>
    <mergeCell ref="C48:D48"/>
    <mergeCell ref="C49:D49"/>
    <mergeCell ref="C50:D50"/>
    <mergeCell ref="E34:G34"/>
    <mergeCell ref="E35:G35"/>
    <mergeCell ref="E36:G36"/>
    <mergeCell ref="C1:AM2"/>
    <mergeCell ref="M6:P6"/>
    <mergeCell ref="H6:K6"/>
    <mergeCell ref="H5:L5"/>
    <mergeCell ref="M5:P5"/>
    <mergeCell ref="H4:L4"/>
    <mergeCell ref="M4:P4"/>
    <mergeCell ref="C11:D12"/>
    <mergeCell ref="C13:D13"/>
    <mergeCell ref="C14:D14"/>
    <mergeCell ref="C15:D15"/>
    <mergeCell ref="C16:D16"/>
    <mergeCell ref="C17:D17"/>
    <mergeCell ref="C18:D18"/>
    <mergeCell ref="C19:D19"/>
    <mergeCell ref="C20:D20"/>
    <mergeCell ref="N13:T13"/>
    <mergeCell ref="N14:T14"/>
    <mergeCell ref="N15:T15"/>
    <mergeCell ref="N16:T16"/>
    <mergeCell ref="N17:T17"/>
    <mergeCell ref="N18:T18"/>
    <mergeCell ref="N19:T19"/>
    <mergeCell ref="N20:T20"/>
    <mergeCell ref="C10:D10"/>
    <mergeCell ref="E9:G9"/>
    <mergeCell ref="E10:G10"/>
    <mergeCell ref="H9:J9"/>
    <mergeCell ref="H10:J10"/>
    <mergeCell ref="K10:M10"/>
    <mergeCell ref="U10:Z10"/>
    <mergeCell ref="AA10:AC10"/>
    <mergeCell ref="C21:D21"/>
    <mergeCell ref="AF13:AJ13"/>
    <mergeCell ref="AK13:AM13"/>
    <mergeCell ref="AF14:AJ14"/>
    <mergeCell ref="AK14:AM14"/>
    <mergeCell ref="AF15:AJ15"/>
    <mergeCell ref="AK15:AM15"/>
    <mergeCell ref="N11:T11"/>
    <mergeCell ref="N12:T12"/>
    <mergeCell ref="AV9:AV10"/>
    <mergeCell ref="AS19:AT19"/>
    <mergeCell ref="AS20:AT20"/>
    <mergeCell ref="AS21:AT21"/>
    <mergeCell ref="AS22:AT22"/>
    <mergeCell ref="AS9:AT10"/>
    <mergeCell ref="AS11:AT12"/>
    <mergeCell ref="AS13:AT13"/>
    <mergeCell ref="AS14:AT14"/>
    <mergeCell ref="AS15:AT15"/>
    <mergeCell ref="AF11:AJ12"/>
    <mergeCell ref="AK11:AM12"/>
    <mergeCell ref="N21:T21"/>
    <mergeCell ref="N22:T22"/>
    <mergeCell ref="AF22:AJ22"/>
    <mergeCell ref="AK22:AM22"/>
    <mergeCell ref="AU9:AU10"/>
    <mergeCell ref="N10:T10"/>
    <mergeCell ref="AD10:AE10"/>
    <mergeCell ref="AF10:AJ10"/>
    <mergeCell ref="AK10:AM10"/>
    <mergeCell ref="AK8:AM9"/>
    <mergeCell ref="AF8:AJ9"/>
    <mergeCell ref="AS49:AT49"/>
    <mergeCell ref="AS23:AT23"/>
    <mergeCell ref="AS24:AT24"/>
    <mergeCell ref="AS25:AT25"/>
    <mergeCell ref="AS26:AT26"/>
    <mergeCell ref="AS27:AT27"/>
    <mergeCell ref="AS28:AT28"/>
    <mergeCell ref="AS29:AT29"/>
    <mergeCell ref="AS30:AT30"/>
    <mergeCell ref="AS31:AT31"/>
    <mergeCell ref="C27:D27"/>
    <mergeCell ref="C28:D28"/>
    <mergeCell ref="C29:D29"/>
    <mergeCell ref="C22:D22"/>
    <mergeCell ref="C23:D23"/>
    <mergeCell ref="C24:D24"/>
    <mergeCell ref="C25:D25"/>
    <mergeCell ref="C26:D26"/>
    <mergeCell ref="AA31:AC31"/>
    <mergeCell ref="AK25:AM25"/>
    <mergeCell ref="AF26:AJ26"/>
    <mergeCell ref="AK26:AM26"/>
    <mergeCell ref="N23:T23"/>
    <mergeCell ref="N24:T24"/>
    <mergeCell ref="N25:T25"/>
    <mergeCell ref="AF23:AJ23"/>
    <mergeCell ref="AK23:AM23"/>
    <mergeCell ref="AF24:AJ24"/>
    <mergeCell ref="AK24:AM24"/>
    <mergeCell ref="AF25:AJ25"/>
    <mergeCell ref="E37:G37"/>
    <mergeCell ref="E38:G38"/>
    <mergeCell ref="AS32:AT32"/>
    <mergeCell ref="AS33:AT33"/>
    <mergeCell ref="AS34:AT34"/>
    <mergeCell ref="AS35:AT35"/>
    <mergeCell ref="AS36:AT36"/>
    <mergeCell ref="AS37:AT37"/>
    <mergeCell ref="AS38:AT38"/>
    <mergeCell ref="AS39:AT39"/>
    <mergeCell ref="AS40:AT40"/>
    <mergeCell ref="AS41:AT41"/>
    <mergeCell ref="AS42:AT42"/>
    <mergeCell ref="AS43:AT43"/>
    <mergeCell ref="AS44:AT44"/>
    <mergeCell ref="AS45:AT45"/>
    <mergeCell ref="AS46:AT46"/>
    <mergeCell ref="AS47:AT47"/>
    <mergeCell ref="AS48:AT48"/>
    <mergeCell ref="AS50:AT50"/>
    <mergeCell ref="AS51:AT51"/>
    <mergeCell ref="AS52:AT52"/>
    <mergeCell ref="AS53:AT53"/>
    <mergeCell ref="AS54:AT54"/>
    <mergeCell ref="AS55:AT55"/>
    <mergeCell ref="AS56:AT56"/>
    <mergeCell ref="AS57:AT57"/>
    <mergeCell ref="AS58:AT58"/>
    <mergeCell ref="AS59:AT59"/>
    <mergeCell ref="AS60:AT60"/>
    <mergeCell ref="AS61:AT61"/>
    <mergeCell ref="AS62:AT62"/>
    <mergeCell ref="AS63:AT63"/>
    <mergeCell ref="AS64:AT64"/>
    <mergeCell ref="AS65:AT65"/>
    <mergeCell ref="AS80:AT80"/>
    <mergeCell ref="AS66:AT66"/>
    <mergeCell ref="AS67:AT67"/>
    <mergeCell ref="AS68:AT68"/>
    <mergeCell ref="AS69:AT69"/>
    <mergeCell ref="AS70:AT70"/>
    <mergeCell ref="AS71:AT71"/>
    <mergeCell ref="AS72:AT72"/>
    <mergeCell ref="AS73:AT73"/>
    <mergeCell ref="AS74:AT74"/>
    <mergeCell ref="AS75:AT75"/>
    <mergeCell ref="AS76:AT76"/>
    <mergeCell ref="AS77:AT77"/>
    <mergeCell ref="AS78:AT78"/>
    <mergeCell ref="AS79:AT79"/>
    <mergeCell ref="AS81:AT81"/>
    <mergeCell ref="AS82:AT82"/>
    <mergeCell ref="AS105:AT105"/>
    <mergeCell ref="AS106:AT106"/>
    <mergeCell ref="AS107:AT107"/>
    <mergeCell ref="AS108:AT108"/>
    <mergeCell ref="AS109:AT109"/>
    <mergeCell ref="AS110:AT110"/>
    <mergeCell ref="AS111:AT111"/>
    <mergeCell ref="AS83:AT83"/>
    <mergeCell ref="AS84:AT84"/>
    <mergeCell ref="AS85:AT85"/>
    <mergeCell ref="AS86:AT86"/>
    <mergeCell ref="AS87:AT87"/>
    <mergeCell ref="AS88:AT88"/>
    <mergeCell ref="AS89:AT89"/>
    <mergeCell ref="AS90:AT90"/>
    <mergeCell ref="AS91:AT91"/>
    <mergeCell ref="AS92:AT92"/>
    <mergeCell ref="AS93:AT93"/>
    <mergeCell ref="AS94:AT94"/>
    <mergeCell ref="AS95:AT95"/>
    <mergeCell ref="AS96:AT96"/>
    <mergeCell ref="AS97:AT97"/>
    <mergeCell ref="AS98:AT98"/>
    <mergeCell ref="AS99:AT99"/>
    <mergeCell ref="AS100:AT100"/>
    <mergeCell ref="AS101:AT101"/>
    <mergeCell ref="AS102:AT102"/>
    <mergeCell ref="AS103:AT103"/>
    <mergeCell ref="AS104:AT104"/>
  </mergeCells>
  <phoneticPr fontId="2"/>
  <dataValidations count="11">
    <dataValidation allowBlank="1" showErrorMessage="1" sqref="AF11:AM111 N11:AC111" xr:uid="{00000000-0002-0000-0000-000000000000}"/>
    <dataValidation type="date" errorStyle="information" imeMode="halfAlpha" operator="greaterThan" allowBlank="1" showErrorMessage="1" errorTitle="実施期間" error="実施期間開始日以降の日付を入力してください" sqref="M6:P6" xr:uid="{00000000-0002-0000-0000-000001000000}">
      <formula1>H6</formula1>
    </dataValidation>
    <dataValidation type="date" errorStyle="information" imeMode="halfAlpha" operator="greaterThanOrEqual" allowBlank="1" showErrorMessage="1" errorTitle="実施期間" error="実施期間開始日が誤っています。" sqref="H6:K6" xr:uid="{00000000-0002-0000-0000-000002000000}">
      <formula1>43191</formula1>
    </dataValidation>
    <dataValidation type="textLength" errorStyle="information" imeMode="halfAlpha" operator="equal" allowBlank="1" showErrorMessage="1" errorTitle="課題番号" error="9桁で入力してください。" sqref="M5:P5" xr:uid="{00000000-0002-0000-0000-000003000000}">
      <formula1>9</formula1>
    </dataValidation>
    <dataValidation type="date" errorStyle="information" allowBlank="1" showErrorMessage="1" errorTitle="参加期間（開始日）" error="実施期間内の日付で入力してください。" sqref="E11:G12" xr:uid="{00000000-0002-0000-0000-000004000000}">
      <formula1>$H$6</formula1>
      <formula2>$M$6</formula2>
    </dataValidation>
    <dataValidation type="date" errorStyle="information" imeMode="halfAlpha" allowBlank="1" showInputMessage="1" showErrorMessage="1" errorTitle="参加期間（開始日）" error="実施期間内の日付で入力してください。" sqref="E13:G111" xr:uid="{00000000-0002-0000-0000-000005000000}">
      <formula1>$H$6</formula1>
      <formula2>$M$6</formula2>
    </dataValidation>
    <dataValidation type="textLength" errorStyle="information" operator="equal" allowBlank="1" showErrorMessage="1" errorTitle="e-Rad研究者番号" error="8桁で入力してください。" sqref="K11:M111" xr:uid="{00000000-0002-0000-0000-000006000000}">
      <formula1>8</formula1>
    </dataValidation>
    <dataValidation type="date" errorStyle="information" allowBlank="1" showErrorMessage="1" errorTitle="参加期間（終了日）" error="参加期間（開始日）以降で、実施期間内の日付で入力してください。" sqref="H11:J12" xr:uid="{00000000-0002-0000-0000-000007000000}">
      <formula1>E11</formula1>
      <formula2>$M$6</formula2>
    </dataValidation>
    <dataValidation type="date" errorStyle="information" imeMode="halfAlpha" allowBlank="1" showInputMessage="1" showErrorMessage="1" errorTitle="参加期間（終了日）" error="参加期間（開始日）以降で、実施期間内の日付で入力してください。" sqref="H13:J111" xr:uid="{00000000-0002-0000-0000-000008000000}">
      <formula1>E13</formula1>
      <formula2>$M$6</formula2>
    </dataValidation>
    <dataValidation type="list" errorStyle="information" allowBlank="1" showErrorMessage="1" errorTitle="研究倫理教育" error="リストから選択してください。" sqref="AD11:AE111" xr:uid="{00000000-0002-0000-0000-000009000000}">
      <formula1>"〇,　"</formula1>
    </dataValidation>
    <dataValidation allowBlank="1" showErrorMessage="1" promptTitle="事業名" prompt="事業名は、国名(対応機関名)で入力してください。_x000a_　例：インド(DST)" sqref="H4:L4" xr:uid="{00000000-0002-0000-0000-00000A000000}"/>
  </dataValidations>
  <pageMargins left="0.59055118110236227" right="0.19685039370078741" top="0.78740157480314965" bottom="0.47244094488188981" header="0.43307086614173229" footer="0.31496062992125984"/>
  <pageSetup paperSize="9" scale="59" fitToHeight="0" orientation="landscape" cellComments="asDisplayed" r:id="rId1"/>
  <headerFooter alignWithMargins="0">
    <oddHeader xml:space="preserve">&amp;R&amp;14（様式B1(1)）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pageSetUpPr fitToPage="1"/>
  </sheetPr>
  <dimension ref="A1:CH112"/>
  <sheetViews>
    <sheetView showGridLines="0" view="pageBreakPreview" zoomScale="75" zoomScaleNormal="100" zoomScaleSheetLayoutView="75" workbookViewId="0">
      <pane xSplit="4" ySplit="11" topLeftCell="E12" activePane="bottomRight" state="frozen"/>
      <selection activeCell="H4" sqref="H4:L4"/>
      <selection pane="topRight" activeCell="H4" sqref="H4:L4"/>
      <selection pane="bottomLeft" activeCell="H4" sqref="H4:L4"/>
      <selection pane="bottomRight" activeCell="CM19" sqref="CM19"/>
    </sheetView>
  </sheetViews>
  <sheetFormatPr defaultColWidth="3.875" defaultRowHeight="13.5"/>
  <cols>
    <col min="1" max="1" width="33.375" style="2" customWidth="1"/>
    <col min="2" max="2" width="1.125" style="3" customWidth="1"/>
    <col min="3" max="7" width="3.875" style="129"/>
    <col min="8" max="10" width="3.875" style="129" customWidth="1"/>
    <col min="11" max="11" width="3.875" style="129"/>
    <col min="12" max="39" width="3.875" style="1"/>
    <col min="40" max="40" width="1.125" style="24" customWidth="1"/>
    <col min="41" max="41" width="2.25" style="1" customWidth="1"/>
    <col min="42" max="42" width="54.75" style="1" customWidth="1"/>
    <col min="43" max="43" width="3.875" style="1" customWidth="1"/>
    <col min="44" max="44" width="3.875" style="1" hidden="1" customWidth="1"/>
    <col min="45" max="45" width="8.625" style="1" hidden="1" customWidth="1"/>
    <col min="46" max="46" width="10.5" style="1" hidden="1" customWidth="1"/>
    <col min="47" max="48" width="3.875" style="1" hidden="1" customWidth="1"/>
    <col min="49" max="49" width="7.5" style="1" hidden="1" customWidth="1"/>
    <col min="50" max="51" width="10" style="1" hidden="1" customWidth="1"/>
    <col min="52" max="52" width="5" style="1" hidden="1" customWidth="1"/>
    <col min="53" max="53" width="14.875" style="1" hidden="1" customWidth="1"/>
    <col min="54" max="54" width="3.875" style="1" hidden="1" customWidth="1"/>
    <col min="55" max="55" width="3.5" style="1" hidden="1" customWidth="1"/>
    <col min="56" max="56" width="9.75" style="1" hidden="1" customWidth="1"/>
    <col min="57" max="57" width="2.375" style="1" hidden="1" customWidth="1"/>
    <col min="58" max="58" width="8.375" style="1" hidden="1" customWidth="1"/>
    <col min="59" max="59" width="3.125" style="1" hidden="1" customWidth="1"/>
    <col min="60" max="63" width="12.625" style="1" hidden="1" customWidth="1"/>
    <col min="64" max="64" width="11" style="1" hidden="1" customWidth="1"/>
    <col min="65" max="65" width="17.875" style="1" hidden="1" customWidth="1"/>
    <col min="66" max="67" width="12.625" style="130" hidden="1" customWidth="1"/>
    <col min="68" max="72" width="3.875" style="1" hidden="1" customWidth="1"/>
    <col min="73" max="73" width="17.5" style="1" hidden="1" customWidth="1"/>
    <col min="74" max="75" width="22.875" style="1" hidden="1" customWidth="1"/>
    <col min="76" max="76" width="12.125" style="192" hidden="1" customWidth="1"/>
    <col min="77" max="77" width="11" style="1" hidden="1" customWidth="1"/>
    <col min="78" max="78" width="10.75" style="1" hidden="1" customWidth="1"/>
    <col min="79" max="79" width="9.25" style="1" hidden="1" customWidth="1"/>
    <col min="80" max="81" width="8.25" style="1" hidden="1" customWidth="1"/>
    <col min="82" max="82" width="8.5" style="1" hidden="1" customWidth="1"/>
    <col min="83" max="83" width="31.875" style="1" hidden="1" customWidth="1"/>
    <col min="84" max="86" width="3.875" style="1" hidden="1" customWidth="1"/>
    <col min="87" max="103" width="3.875" style="1" customWidth="1"/>
    <col min="104" max="16384" width="3.875" style="1"/>
  </cols>
  <sheetData>
    <row r="1" spans="1:83" ht="13.5" customHeight="1">
      <c r="C1" s="479" t="s">
        <v>319</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68"/>
      <c r="AO1" s="292"/>
      <c r="AP1" s="292"/>
      <c r="BN1" s="4"/>
      <c r="BO1" s="4"/>
    </row>
    <row r="2" spans="1:83" ht="13.5" customHeight="1">
      <c r="A2" s="5" t="s">
        <v>540</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68"/>
      <c r="AO2" s="292"/>
      <c r="AP2" s="292"/>
      <c r="BN2" s="4"/>
      <c r="BO2" s="4"/>
    </row>
    <row r="3" spans="1:83" ht="5.25" customHeight="1" thickBot="1">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1"/>
      <c r="AO3" s="170"/>
      <c r="AP3" s="170"/>
      <c r="BN3" s="4"/>
      <c r="BO3" s="4"/>
    </row>
    <row r="4" spans="1:83" ht="18" customHeight="1">
      <c r="E4" s="401" t="s">
        <v>203</v>
      </c>
      <c r="F4" s="402"/>
      <c r="G4" s="403"/>
      <c r="H4" s="488" t="str">
        <f>IF('【B1(1)】日本側参加者リスト'!H4:L4="","",'【B1(1)】日本側参加者リスト'!H4:L4)</f>
        <v/>
      </c>
      <c r="I4" s="489"/>
      <c r="J4" s="489"/>
      <c r="K4" s="489"/>
      <c r="L4" s="489"/>
      <c r="M4" s="490" t="str">
        <f>'【B1(1)】日本側参加者リスト'!M4:P4</f>
        <v>との共同研究</v>
      </c>
      <c r="N4" s="490"/>
      <c r="O4" s="490"/>
      <c r="P4" s="491"/>
      <c r="Q4" s="173"/>
      <c r="R4" s="7"/>
      <c r="S4" s="7"/>
      <c r="T4" s="7"/>
      <c r="U4" s="7"/>
      <c r="V4" s="7"/>
      <c r="W4" s="414" t="s">
        <v>279</v>
      </c>
      <c r="X4" s="415"/>
      <c r="Y4" s="415"/>
      <c r="Z4" s="415"/>
      <c r="AA4" s="415"/>
      <c r="AB4" s="415"/>
      <c r="AC4" s="416"/>
      <c r="AD4" s="423">
        <f>COUNTA($K$12:$K$111)-$AV$8</f>
        <v>0</v>
      </c>
      <c r="AE4" s="424"/>
      <c r="AF4" s="424"/>
      <c r="AG4" s="425"/>
      <c r="AH4" s="7"/>
      <c r="AI4" s="7"/>
      <c r="AJ4" s="7"/>
      <c r="AK4" s="7"/>
      <c r="AL4" s="7"/>
      <c r="AM4" s="7"/>
      <c r="AO4" s="7"/>
      <c r="AP4" s="130"/>
      <c r="BN4" s="4"/>
      <c r="BO4" s="4"/>
    </row>
    <row r="5" spans="1:83" ht="18" customHeight="1">
      <c r="E5" s="401" t="s">
        <v>204</v>
      </c>
      <c r="F5" s="402"/>
      <c r="G5" s="403"/>
      <c r="H5" s="482" t="str">
        <f>'【B1(1)】日本側参加者リスト'!H5:L5</f>
        <v>JPJSBP</v>
      </c>
      <c r="I5" s="483"/>
      <c r="J5" s="483"/>
      <c r="K5" s="483"/>
      <c r="L5" s="483"/>
      <c r="M5" s="483">
        <f>IF('【B1(1)】日本側参加者リスト'!M5:P5="","",'【B1(1)】日本側参加者リスト'!M5:P5)</f>
        <v>123456789</v>
      </c>
      <c r="N5" s="483"/>
      <c r="O5" s="483"/>
      <c r="P5" s="484"/>
      <c r="Q5" s="173"/>
      <c r="R5" s="173"/>
      <c r="S5" s="7"/>
      <c r="T5" s="7"/>
      <c r="U5" s="7"/>
      <c r="V5" s="173"/>
      <c r="W5" s="417"/>
      <c r="X5" s="418"/>
      <c r="Y5" s="418"/>
      <c r="Z5" s="418"/>
      <c r="AA5" s="418"/>
      <c r="AB5" s="418"/>
      <c r="AC5" s="419"/>
      <c r="AD5" s="426"/>
      <c r="AE5" s="427"/>
      <c r="AF5" s="427"/>
      <c r="AG5" s="428"/>
      <c r="AH5" s="7"/>
      <c r="AI5" s="7"/>
      <c r="AJ5" s="7"/>
      <c r="AK5" s="7"/>
      <c r="AL5" s="7"/>
      <c r="AM5" s="7"/>
      <c r="AO5" s="293"/>
      <c r="AP5" s="130"/>
      <c r="AS5" s="1" t="s">
        <v>373</v>
      </c>
      <c r="AX5" s="1" t="s">
        <v>373</v>
      </c>
      <c r="BN5" s="4"/>
      <c r="BO5" s="4"/>
    </row>
    <row r="6" spans="1:83" ht="18" customHeight="1" thickBot="1">
      <c r="E6" s="404" t="s">
        <v>202</v>
      </c>
      <c r="F6" s="405"/>
      <c r="G6" s="406"/>
      <c r="H6" s="485" t="str">
        <f>IF('【B1(1)】日本側参加者リスト'!H6="","",'【B1(1)】日本側参加者リスト'!H6)</f>
        <v/>
      </c>
      <c r="I6" s="486"/>
      <c r="J6" s="486"/>
      <c r="K6" s="486"/>
      <c r="L6" s="280" t="s">
        <v>216</v>
      </c>
      <c r="M6" s="486" t="str">
        <f>IF('【B1(1)】日本側参加者リスト'!M6="","",'【B1(1)】日本側参加者リスト'!M6)</f>
        <v/>
      </c>
      <c r="N6" s="486"/>
      <c r="O6" s="486"/>
      <c r="P6" s="487"/>
      <c r="Q6" s="173"/>
      <c r="R6" s="7"/>
      <c r="S6" s="7"/>
      <c r="T6" s="7"/>
      <c r="U6" s="7"/>
      <c r="V6" s="7"/>
      <c r="W6" s="420"/>
      <c r="X6" s="421"/>
      <c r="Y6" s="421"/>
      <c r="Z6" s="421"/>
      <c r="AA6" s="421"/>
      <c r="AB6" s="421"/>
      <c r="AC6" s="422"/>
      <c r="AD6" s="429"/>
      <c r="AE6" s="430"/>
      <c r="AF6" s="430"/>
      <c r="AG6" s="431"/>
      <c r="AH6" s="7"/>
      <c r="AI6" s="7"/>
      <c r="AJ6" s="7"/>
      <c r="AK6" s="7"/>
      <c r="AL6" s="7"/>
      <c r="AM6" s="7"/>
      <c r="AO6" s="7"/>
      <c r="AP6" s="130"/>
      <c r="AS6" s="221" t="e">
        <f>EOMONTH(H6,-1)+1</f>
        <v>#VALUE!</v>
      </c>
      <c r="AT6" s="221" t="e">
        <f>EOMONTH(M6,0)</f>
        <v>#VALUE!</v>
      </c>
      <c r="BN6" s="4"/>
      <c r="BO6" s="4"/>
    </row>
    <row r="7" spans="1:83" ht="9" customHeight="1">
      <c r="C7" s="282"/>
      <c r="D7" s="282"/>
      <c r="E7" s="282"/>
      <c r="F7" s="282"/>
      <c r="G7" s="282"/>
      <c r="H7" s="282"/>
      <c r="I7" s="282"/>
      <c r="J7" s="282"/>
      <c r="K7" s="282"/>
      <c r="L7" s="282"/>
      <c r="M7" s="282"/>
      <c r="N7" s="282"/>
      <c r="O7" s="282"/>
      <c r="P7" s="282"/>
      <c r="Q7" s="282"/>
      <c r="R7" s="282"/>
      <c r="S7" s="282"/>
      <c r="T7" s="282"/>
      <c r="U7" s="282"/>
      <c r="V7" s="131"/>
      <c r="W7" s="131"/>
      <c r="X7" s="131"/>
      <c r="Y7" s="131"/>
      <c r="Z7" s="131"/>
      <c r="AA7" s="177"/>
      <c r="AB7" s="177"/>
      <c r="AC7" s="177"/>
      <c r="AD7" s="177"/>
      <c r="AE7" s="177"/>
      <c r="AF7" s="177"/>
      <c r="AG7" s="177"/>
      <c r="AH7" s="177"/>
      <c r="AI7" s="177"/>
      <c r="AJ7" s="177"/>
      <c r="AK7" s="177"/>
      <c r="AL7" s="177"/>
      <c r="AM7" s="177"/>
      <c r="AN7" s="178"/>
      <c r="AO7" s="273"/>
      <c r="AP7" s="188"/>
      <c r="AU7" s="11"/>
      <c r="BN7" s="4"/>
      <c r="BO7" s="4"/>
    </row>
    <row r="8" spans="1:83" ht="16.5" customHeight="1">
      <c r="V8" s="12"/>
      <c r="W8" s="12"/>
      <c r="X8" s="12"/>
      <c r="Y8" s="12"/>
      <c r="Z8" s="12"/>
      <c r="AA8" s="12"/>
      <c r="AB8" s="12"/>
      <c r="AC8" s="12"/>
      <c r="AD8" s="12"/>
      <c r="AE8" s="12"/>
      <c r="AF8" s="12"/>
      <c r="AG8" s="12"/>
      <c r="AH8" s="12"/>
      <c r="AI8" s="12"/>
      <c r="AJ8" s="12"/>
      <c r="AK8" s="473">
        <f>M5</f>
        <v>123456789</v>
      </c>
      <c r="AL8" s="473"/>
      <c r="AM8" s="473"/>
      <c r="AN8" s="13"/>
      <c r="AO8" s="133"/>
      <c r="AP8" s="188"/>
      <c r="AS8" s="129" t="s">
        <v>578</v>
      </c>
      <c r="AV8" s="1">
        <f>SUM(AU:AU)</f>
        <v>0</v>
      </c>
      <c r="BL8" s="11"/>
      <c r="BM8" s="11"/>
      <c r="BN8" s="4"/>
      <c r="BO8" s="4"/>
      <c r="BU8" s="456" t="s">
        <v>453</v>
      </c>
      <c r="BV8" s="456"/>
      <c r="BW8" s="456"/>
      <c r="BX8" s="456"/>
      <c r="BY8" s="456"/>
      <c r="BZ8" s="456"/>
      <c r="CA8" s="456"/>
      <c r="CB8" s="456"/>
      <c r="CC8" s="456"/>
      <c r="CD8" s="456"/>
      <c r="CE8" s="456"/>
    </row>
    <row r="9" spans="1:83" ht="17.25" customHeight="1">
      <c r="C9" s="496" t="s">
        <v>508</v>
      </c>
      <c r="D9" s="497"/>
      <c r="E9" s="450" t="s">
        <v>277</v>
      </c>
      <c r="F9" s="451"/>
      <c r="G9" s="451"/>
      <c r="H9" s="451"/>
      <c r="I9" s="451"/>
      <c r="J9" s="452"/>
      <c r="K9" s="509" t="s">
        <v>294</v>
      </c>
      <c r="L9" s="510"/>
      <c r="M9" s="510"/>
      <c r="N9" s="510"/>
      <c r="O9" s="510"/>
      <c r="P9" s="510"/>
      <c r="Q9" s="510"/>
      <c r="R9" s="510"/>
      <c r="S9" s="510"/>
      <c r="T9" s="510"/>
      <c r="U9" s="510"/>
      <c r="V9" s="510"/>
      <c r="W9" s="511"/>
      <c r="X9" s="509" t="s">
        <v>315</v>
      </c>
      <c r="Y9" s="510"/>
      <c r="Z9" s="510"/>
      <c r="AA9" s="510"/>
      <c r="AB9" s="510"/>
      <c r="AC9" s="510"/>
      <c r="AD9" s="510"/>
      <c r="AE9" s="511"/>
      <c r="AF9" s="509" t="s">
        <v>295</v>
      </c>
      <c r="AG9" s="510"/>
      <c r="AH9" s="510"/>
      <c r="AI9" s="510"/>
      <c r="AJ9" s="511"/>
      <c r="AK9" s="359" t="s">
        <v>282</v>
      </c>
      <c r="AL9" s="360"/>
      <c r="AM9" s="361"/>
      <c r="AN9" s="13"/>
      <c r="AO9" s="133"/>
      <c r="AP9" s="188"/>
      <c r="BN9" s="1"/>
      <c r="BO9" s="1"/>
      <c r="BQ9" s="16"/>
      <c r="BU9" s="16"/>
      <c r="BV9" s="16"/>
      <c r="BW9" s="16"/>
      <c r="BX9" s="192" t="s">
        <v>390</v>
      </c>
      <c r="BY9" s="16"/>
      <c r="BZ9" s="16"/>
      <c r="CA9" s="16"/>
      <c r="CB9" s="16"/>
      <c r="CC9" s="16"/>
      <c r="CD9" s="16"/>
      <c r="CE9" s="16"/>
    </row>
    <row r="10" spans="1:83" s="16" customFormat="1" ht="17.25" customHeight="1">
      <c r="A10" s="14"/>
      <c r="B10" s="15"/>
      <c r="C10" s="506"/>
      <c r="D10" s="507"/>
      <c r="E10" s="343" t="s">
        <v>205</v>
      </c>
      <c r="F10" s="390"/>
      <c r="G10" s="344"/>
      <c r="H10" s="343" t="s">
        <v>206</v>
      </c>
      <c r="I10" s="390"/>
      <c r="J10" s="344"/>
      <c r="K10" s="358"/>
      <c r="L10" s="508"/>
      <c r="M10" s="508"/>
      <c r="N10" s="508"/>
      <c r="O10" s="508"/>
      <c r="P10" s="508"/>
      <c r="Q10" s="508"/>
      <c r="R10" s="508"/>
      <c r="S10" s="508"/>
      <c r="T10" s="508"/>
      <c r="U10" s="508"/>
      <c r="V10" s="508"/>
      <c r="W10" s="394"/>
      <c r="X10" s="358"/>
      <c r="Y10" s="508"/>
      <c r="Z10" s="508"/>
      <c r="AA10" s="508"/>
      <c r="AB10" s="508"/>
      <c r="AC10" s="508"/>
      <c r="AD10" s="508"/>
      <c r="AE10" s="394"/>
      <c r="AF10" s="358"/>
      <c r="AG10" s="508"/>
      <c r="AH10" s="508"/>
      <c r="AI10" s="508"/>
      <c r="AJ10" s="394"/>
      <c r="AK10" s="362"/>
      <c r="AL10" s="363"/>
      <c r="AM10" s="364"/>
      <c r="AN10" s="294"/>
      <c r="AP10" s="133"/>
      <c r="AS10" s="496" t="s">
        <v>199</v>
      </c>
      <c r="AT10" s="497"/>
      <c r="AU10" s="341" t="s">
        <v>577</v>
      </c>
      <c r="AV10" s="341" t="s">
        <v>340</v>
      </c>
      <c r="AW10" s="451"/>
      <c r="AX10" s="451"/>
      <c r="AY10" s="452"/>
      <c r="AZ10" s="512" t="s">
        <v>371</v>
      </c>
      <c r="BA10" s="513"/>
      <c r="BB10" s="439" t="s">
        <v>543</v>
      </c>
      <c r="BC10" s="439"/>
      <c r="BD10" s="439"/>
      <c r="BE10" s="439"/>
      <c r="BF10" s="439"/>
      <c r="BG10" s="439"/>
      <c r="BH10" s="439"/>
      <c r="BI10" s="501" t="s">
        <v>380</v>
      </c>
      <c r="BJ10" s="502"/>
      <c r="BK10" s="502"/>
      <c r="BL10" s="502"/>
      <c r="BM10" s="503"/>
      <c r="BN10" s="504" t="s">
        <v>372</v>
      </c>
      <c r="BO10" s="505"/>
      <c r="BU10" s="460" t="s">
        <v>384</v>
      </c>
      <c r="BV10" s="460"/>
      <c r="BW10" s="460"/>
      <c r="BX10" s="450" t="s">
        <v>427</v>
      </c>
      <c r="BY10" s="452"/>
      <c r="BZ10" s="463" t="s">
        <v>207</v>
      </c>
      <c r="CA10" s="464" t="s">
        <v>429</v>
      </c>
      <c r="CB10" s="464" t="s">
        <v>0</v>
      </c>
      <c r="CC10" s="467" t="s">
        <v>349</v>
      </c>
      <c r="CD10" s="457" t="s">
        <v>401</v>
      </c>
      <c r="CE10" s="459"/>
    </row>
    <row r="11" spans="1:83" s="16" customFormat="1" ht="12" customHeight="1" thickBot="1">
      <c r="B11" s="155"/>
      <c r="C11" s="506"/>
      <c r="D11" s="507"/>
      <c r="E11" s="447"/>
      <c r="F11" s="448"/>
      <c r="G11" s="449"/>
      <c r="H11" s="447"/>
      <c r="I11" s="448"/>
      <c r="J11" s="449"/>
      <c r="K11" s="358"/>
      <c r="L11" s="508"/>
      <c r="M11" s="508"/>
      <c r="N11" s="508"/>
      <c r="O11" s="508"/>
      <c r="P11" s="508"/>
      <c r="Q11" s="508"/>
      <c r="R11" s="508"/>
      <c r="S11" s="508"/>
      <c r="T11" s="508"/>
      <c r="U11" s="508"/>
      <c r="V11" s="508"/>
      <c r="W11" s="394"/>
      <c r="X11" s="358"/>
      <c r="Y11" s="508"/>
      <c r="Z11" s="508"/>
      <c r="AA11" s="508"/>
      <c r="AB11" s="508"/>
      <c r="AC11" s="508"/>
      <c r="AD11" s="508"/>
      <c r="AE11" s="394"/>
      <c r="AF11" s="358"/>
      <c r="AG11" s="508"/>
      <c r="AH11" s="508"/>
      <c r="AI11" s="508"/>
      <c r="AJ11" s="394"/>
      <c r="AK11" s="362"/>
      <c r="AL11" s="363"/>
      <c r="AM11" s="364"/>
      <c r="AN11" s="294"/>
      <c r="AP11" s="133"/>
      <c r="AS11" s="498"/>
      <c r="AT11" s="499"/>
      <c r="AU11" s="342"/>
      <c r="AV11" s="342"/>
      <c r="AW11" s="295" t="s">
        <v>345</v>
      </c>
      <c r="AX11" s="295" t="s">
        <v>352</v>
      </c>
      <c r="AY11" s="295" t="s">
        <v>353</v>
      </c>
      <c r="AZ11" s="19" t="s">
        <v>364</v>
      </c>
      <c r="BA11" s="19" t="s">
        <v>327</v>
      </c>
      <c r="BB11" s="320" t="s">
        <v>579</v>
      </c>
      <c r="BC11" s="320"/>
      <c r="BD11" s="320" t="s">
        <v>580</v>
      </c>
      <c r="BE11" s="320"/>
      <c r="BF11" s="320" t="s">
        <v>581</v>
      </c>
      <c r="BG11" s="320"/>
      <c r="BH11" s="320" t="s">
        <v>582</v>
      </c>
      <c r="BI11" s="183" t="s">
        <v>381</v>
      </c>
      <c r="BJ11" s="183" t="s">
        <v>382</v>
      </c>
      <c r="BK11" s="183" t="s">
        <v>383</v>
      </c>
      <c r="BL11" s="19" t="s">
        <v>374</v>
      </c>
      <c r="BM11" s="183" t="s">
        <v>297</v>
      </c>
      <c r="BN11" s="267" t="s">
        <v>369</v>
      </c>
      <c r="BO11" s="267" t="s">
        <v>370</v>
      </c>
      <c r="BQ11" s="1" t="s">
        <v>548</v>
      </c>
      <c r="BU11" s="460"/>
      <c r="BV11" s="460"/>
      <c r="BW11" s="460"/>
      <c r="BX11" s="189" t="s">
        <v>205</v>
      </c>
      <c r="BY11" s="189" t="s">
        <v>206</v>
      </c>
      <c r="BZ11" s="463"/>
      <c r="CA11" s="464"/>
      <c r="CB11" s="464"/>
      <c r="CC11" s="468"/>
      <c r="CD11" s="212" t="s">
        <v>425</v>
      </c>
      <c r="CE11" s="148" t="s">
        <v>426</v>
      </c>
    </row>
    <row r="12" spans="1:83" ht="32.25" customHeight="1" thickTop="1" thickBot="1">
      <c r="A12" s="20" t="str">
        <f>CONCATENATE(BA12,BM12)</f>
        <v>■入力してください：[氏名] [所属] [職名]</v>
      </c>
      <c r="B12" s="164"/>
      <c r="C12" s="480" t="s">
        <v>200</v>
      </c>
      <c r="D12" s="481"/>
      <c r="E12" s="476"/>
      <c r="F12" s="477"/>
      <c r="G12" s="477"/>
      <c r="H12" s="477"/>
      <c r="I12" s="477"/>
      <c r="J12" s="477"/>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4"/>
      <c r="AN12" s="185"/>
      <c r="AO12" s="16"/>
      <c r="AP12" s="495" t="s">
        <v>608</v>
      </c>
      <c r="AS12" s="329" t="s">
        <v>100</v>
      </c>
      <c r="AT12" s="330"/>
      <c r="AU12" s="23">
        <f>COUNTIF(AK12,"*取消*")+COUNTIF(AK12,"*取り消し*")</f>
        <v>0</v>
      </c>
      <c r="AV12" s="22" t="str">
        <f>IF(AND(E12="",H12="",K12="",X12="",AF12="",AK12=""),"入力なし","")</f>
        <v>入力なし</v>
      </c>
      <c r="AW12" s="22" t="str">
        <f>IF(K12&lt;&gt;"","",AW$11)</f>
        <v xml:space="preserve">[氏名] </v>
      </c>
      <c r="AX12" s="22" t="str">
        <f>IF(X12&lt;&gt;"","",AX$11)</f>
        <v xml:space="preserve">[所属] </v>
      </c>
      <c r="AY12" s="22" t="str">
        <f>IF(AF12&lt;&gt;"","",AY$11)</f>
        <v>[職名]</v>
      </c>
      <c r="AZ12" s="22" t="str">
        <f>CONCATENATE(AW12,AX12,AY12)</f>
        <v>[氏名] [所属] [職名]</v>
      </c>
      <c r="BA12" s="187" t="str">
        <f>IF(AZ12="","",CONCATENATE("■入力してください：",AZ12))</f>
        <v>■入力してください：[氏名] [所属] [職名]</v>
      </c>
      <c r="BB12" s="187" t="str">
        <f>ASC(UPPER(LEFT(K12,1)))</f>
        <v/>
      </c>
      <c r="BC12" s="187">
        <f>COUNTIF($BQ:$BQ,BB12)</f>
        <v>1048550</v>
      </c>
      <c r="BD12" s="187" t="str">
        <f>ASC(UPPER(LEFT(X12,1)))</f>
        <v/>
      </c>
      <c r="BE12" s="187">
        <f>COUNTIF($BQ:$BQ,BD12)</f>
        <v>1048550</v>
      </c>
      <c r="BF12" s="187" t="str">
        <f>ASC(UPPER(LEFT(AF12,1)))</f>
        <v/>
      </c>
      <c r="BG12" s="187">
        <f>COUNTIF($BQ:$BQ,BF12)</f>
        <v>1048550</v>
      </c>
      <c r="BH12" s="187" t="str">
        <f>IF(OR(AV12="入力なし",BA12&lt;&gt;"",SUM(BC12,BE12,BG12)=3),"","[氏名・所属機関・職名]")</f>
        <v/>
      </c>
      <c r="BI12" s="22" t="str">
        <f t="shared" ref="BI12:BI43" si="0">IF(AV12="入力なし","",IF(AND(AU12=0,E12="",H12&lt;&gt;""),"エラー",""))</f>
        <v/>
      </c>
      <c r="BJ12" s="187" t="str">
        <f t="shared" ref="BJ12:BJ43" si="1">IF(AV12="入力なし","",IF(AND(AU12=1,OR(E12&lt;&gt;"",H12&lt;&gt;"")),"エラー",""))</f>
        <v/>
      </c>
      <c r="BK12" s="187" t="str">
        <f t="shared" ref="BK12:BK43" si="2">IF(AND(E12&lt;&gt;"",H12&lt;&gt;""),IF(E12&lt;H12,"","エラー"),"")</f>
        <v/>
      </c>
      <c r="BL12" s="22" t="str">
        <f t="shared" ref="BL12:BL43" si="3">IF(TRIM(CONCATENATE(BI12,BJ12,BK12))="","",$BL$11)</f>
        <v/>
      </c>
      <c r="BM12" s="187" t="str">
        <f>IF(AND(BH12="",BL12=""),"",CONCATENATE("■ご確認ください：",BH12,BL12))</f>
        <v/>
      </c>
      <c r="BN12" s="165"/>
      <c r="BO12" s="165"/>
      <c r="BQ12" s="1" t="s">
        <v>549</v>
      </c>
      <c r="BU12" s="208" t="s">
        <v>457</v>
      </c>
      <c r="BV12" s="208" t="s">
        <v>432</v>
      </c>
      <c r="BW12" s="18"/>
      <c r="BX12" s="214" t="s">
        <v>403</v>
      </c>
      <c r="BY12" s="214" t="s">
        <v>403</v>
      </c>
      <c r="BZ12" s="214" t="s">
        <v>403</v>
      </c>
      <c r="CA12" s="214" t="s">
        <v>403</v>
      </c>
      <c r="CB12" s="214" t="s">
        <v>403</v>
      </c>
      <c r="CC12" s="214" t="s">
        <v>403</v>
      </c>
      <c r="CD12" s="218"/>
      <c r="CE12" s="191" t="s">
        <v>411</v>
      </c>
    </row>
    <row r="13" spans="1:83" ht="32.25" customHeight="1" thickTop="1">
      <c r="A13" s="20" t="str">
        <f t="shared" ref="A13:A76" si="4">CONCATENATE(BA13,BM13)</f>
        <v/>
      </c>
      <c r="B13" s="164"/>
      <c r="C13" s="492" t="s">
        <v>100</v>
      </c>
      <c r="D13" s="384"/>
      <c r="E13" s="478"/>
      <c r="F13" s="478"/>
      <c r="G13" s="478"/>
      <c r="H13" s="478"/>
      <c r="I13" s="478"/>
      <c r="J13" s="478"/>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500"/>
      <c r="AN13" s="185"/>
      <c r="AO13" s="16"/>
      <c r="AP13" s="495"/>
      <c r="AS13" s="329" t="s">
        <v>100</v>
      </c>
      <c r="AT13" s="330"/>
      <c r="AU13" s="23">
        <f t="shared" ref="AU13:AU76" si="5">COUNTIF(AK13,"*取消*")+COUNTIF(AK13,"*取り消し*")</f>
        <v>0</v>
      </c>
      <c r="AV13" s="22" t="str">
        <f t="shared" ref="AV13:AV76" si="6">IF(AND(E13="",H13="",K13="",X13="",AF13="",AK13=""),"入力なし","")</f>
        <v>入力なし</v>
      </c>
      <c r="AW13" s="22" t="str">
        <f t="shared" ref="AW13:AW44" si="7">IF(AV13="入力なし","",IF(K13&lt;&gt;"","",AW$11))</f>
        <v/>
      </c>
      <c r="AX13" s="22" t="str">
        <f t="shared" ref="AX13:AX44" si="8">IF(AV13="入力なし","",IF(X13&lt;&gt;"","",AX$11))</f>
        <v/>
      </c>
      <c r="AY13" s="22" t="str">
        <f t="shared" ref="AY13:AY44" si="9">IF(AV13="入力なし","",IF(AF13&lt;&gt;"","",AY$11))</f>
        <v/>
      </c>
      <c r="AZ13" s="22" t="str">
        <f t="shared" ref="AZ13:AZ76" si="10">CONCATENATE(AW13,AX13,AY13)</f>
        <v/>
      </c>
      <c r="BA13" s="187" t="str">
        <f t="shared" ref="BA13:BA76" si="11">IF(AZ13="","",CONCATENATE("■入力してください：",AZ13))</f>
        <v/>
      </c>
      <c r="BB13" s="187" t="str">
        <f t="shared" ref="BB13:BB76" si="12">ASC(UPPER(LEFT(K13,1)))</f>
        <v/>
      </c>
      <c r="BC13" s="187">
        <f t="shared" ref="BC13:BC76" si="13">COUNTIF($BQ:$BQ,BB13)</f>
        <v>1048550</v>
      </c>
      <c r="BD13" s="187" t="str">
        <f t="shared" ref="BD13:BD76" si="14">ASC(UPPER(LEFT(X13,1)))</f>
        <v/>
      </c>
      <c r="BE13" s="187">
        <f t="shared" ref="BE13:BE76" si="15">COUNTIF($BQ:$BQ,BD13)</f>
        <v>1048550</v>
      </c>
      <c r="BF13" s="187" t="str">
        <f t="shared" ref="BF13:BF76" si="16">ASC(UPPER(LEFT(AF13,1)))</f>
        <v/>
      </c>
      <c r="BG13" s="187">
        <f t="shared" ref="BG13:BG76" si="17">COUNTIF($BQ:$BQ,BF13)</f>
        <v>1048550</v>
      </c>
      <c r="BH13" s="187" t="str">
        <f t="shared" ref="BH13:BH76" si="18">IF(OR(AV13="入力なし",BA13&lt;&gt;"",SUM(BC13,BE13,BG13)=3),"","[氏名・所属機関・職名]")</f>
        <v/>
      </c>
      <c r="BI13" s="22" t="str">
        <f t="shared" si="0"/>
        <v/>
      </c>
      <c r="BJ13" s="187" t="str">
        <f t="shared" si="1"/>
        <v/>
      </c>
      <c r="BK13" s="187" t="str">
        <f t="shared" si="2"/>
        <v/>
      </c>
      <c r="BL13" s="22" t="str">
        <f t="shared" si="3"/>
        <v/>
      </c>
      <c r="BM13" s="187" t="str">
        <f t="shared" ref="BM13:BM76" si="19">IF(AND(BH13="",BL13=""),"",CONCATENATE("■ご確認ください：",BH13,BL13))</f>
        <v/>
      </c>
      <c r="BN13" s="166"/>
      <c r="BO13" s="166"/>
      <c r="BQ13" s="1" t="s">
        <v>550</v>
      </c>
      <c r="BU13" s="208" t="s">
        <v>458</v>
      </c>
      <c r="BV13" s="208" t="s">
        <v>432</v>
      </c>
      <c r="BW13" s="209"/>
      <c r="BX13" s="214" t="s">
        <v>403</v>
      </c>
      <c r="BY13" s="214" t="s">
        <v>403</v>
      </c>
      <c r="BZ13" s="214" t="s">
        <v>403</v>
      </c>
      <c r="CA13" s="214" t="s">
        <v>403</v>
      </c>
      <c r="CB13" s="214" t="s">
        <v>403</v>
      </c>
      <c r="CC13" s="214" t="s">
        <v>403</v>
      </c>
      <c r="CD13" s="191"/>
      <c r="CE13" s="191" t="s">
        <v>388</v>
      </c>
    </row>
    <row r="14" spans="1:83" ht="32.25" customHeight="1">
      <c r="A14" s="20" t="str">
        <f t="shared" si="4"/>
        <v/>
      </c>
      <c r="B14" s="164"/>
      <c r="C14" s="331" t="s">
        <v>101</v>
      </c>
      <c r="D14" s="332"/>
      <c r="E14" s="474"/>
      <c r="F14" s="474"/>
      <c r="G14" s="474"/>
      <c r="H14" s="474"/>
      <c r="I14" s="474"/>
      <c r="J14" s="474"/>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475"/>
      <c r="AN14" s="185"/>
      <c r="AO14" s="16"/>
      <c r="AP14" s="495"/>
      <c r="AS14" s="329" t="s">
        <v>101</v>
      </c>
      <c r="AT14" s="330"/>
      <c r="AU14" s="23">
        <f t="shared" si="5"/>
        <v>0</v>
      </c>
      <c r="AV14" s="22" t="str">
        <f t="shared" si="6"/>
        <v>入力なし</v>
      </c>
      <c r="AW14" s="22" t="str">
        <f t="shared" si="7"/>
        <v/>
      </c>
      <c r="AX14" s="22" t="str">
        <f t="shared" si="8"/>
        <v/>
      </c>
      <c r="AY14" s="22" t="str">
        <f t="shared" si="9"/>
        <v/>
      </c>
      <c r="AZ14" s="22" t="str">
        <f t="shared" si="10"/>
        <v/>
      </c>
      <c r="BA14" s="187" t="str">
        <f t="shared" si="11"/>
        <v/>
      </c>
      <c r="BB14" s="187" t="str">
        <f t="shared" si="12"/>
        <v/>
      </c>
      <c r="BC14" s="187">
        <f t="shared" si="13"/>
        <v>1048550</v>
      </c>
      <c r="BD14" s="187" t="str">
        <f t="shared" si="14"/>
        <v/>
      </c>
      <c r="BE14" s="187">
        <f t="shared" si="15"/>
        <v>1048550</v>
      </c>
      <c r="BF14" s="187" t="str">
        <f t="shared" si="16"/>
        <v/>
      </c>
      <c r="BG14" s="187">
        <f t="shared" si="17"/>
        <v>1048550</v>
      </c>
      <c r="BH14" s="187" t="str">
        <f t="shared" si="18"/>
        <v/>
      </c>
      <c r="BI14" s="22" t="str">
        <f t="shared" si="0"/>
        <v/>
      </c>
      <c r="BJ14" s="187" t="str">
        <f t="shared" si="1"/>
        <v/>
      </c>
      <c r="BK14" s="187" t="str">
        <f t="shared" si="2"/>
        <v/>
      </c>
      <c r="BL14" s="22" t="str">
        <f t="shared" si="3"/>
        <v/>
      </c>
      <c r="BM14" s="187" t="str">
        <f t="shared" si="19"/>
        <v/>
      </c>
      <c r="BN14" s="166"/>
      <c r="BO14" s="166"/>
      <c r="BQ14" s="1" t="s">
        <v>551</v>
      </c>
      <c r="BU14" s="196" t="s">
        <v>387</v>
      </c>
      <c r="BV14" s="199" t="s">
        <v>431</v>
      </c>
      <c r="BW14" s="202"/>
      <c r="BX14" s="17" t="s">
        <v>391</v>
      </c>
      <c r="BY14" s="214" t="s">
        <v>403</v>
      </c>
      <c r="BZ14" s="214" t="s">
        <v>403</v>
      </c>
      <c r="CA14" s="214" t="s">
        <v>403</v>
      </c>
      <c r="CB14" s="214" t="s">
        <v>403</v>
      </c>
      <c r="CC14" s="214" t="s">
        <v>403</v>
      </c>
      <c r="CD14" s="190"/>
      <c r="CE14" s="191" t="s">
        <v>411</v>
      </c>
    </row>
    <row r="15" spans="1:83" ht="32.25" customHeight="1">
      <c r="A15" s="20" t="str">
        <f t="shared" si="4"/>
        <v/>
      </c>
      <c r="B15" s="164"/>
      <c r="C15" s="331" t="s">
        <v>102</v>
      </c>
      <c r="D15" s="332"/>
      <c r="E15" s="474"/>
      <c r="F15" s="474"/>
      <c r="G15" s="474"/>
      <c r="H15" s="474"/>
      <c r="I15" s="474"/>
      <c r="J15" s="474"/>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475"/>
      <c r="AN15" s="185"/>
      <c r="AP15" s="495"/>
      <c r="AS15" s="329" t="s">
        <v>102</v>
      </c>
      <c r="AT15" s="330"/>
      <c r="AU15" s="23">
        <f t="shared" si="5"/>
        <v>0</v>
      </c>
      <c r="AV15" s="22" t="str">
        <f t="shared" si="6"/>
        <v>入力なし</v>
      </c>
      <c r="AW15" s="22" t="str">
        <f t="shared" si="7"/>
        <v/>
      </c>
      <c r="AX15" s="22" t="str">
        <f t="shared" si="8"/>
        <v/>
      </c>
      <c r="AY15" s="22" t="str">
        <f t="shared" si="9"/>
        <v/>
      </c>
      <c r="AZ15" s="22" t="str">
        <f t="shared" si="10"/>
        <v/>
      </c>
      <c r="BA15" s="187" t="str">
        <f t="shared" si="11"/>
        <v/>
      </c>
      <c r="BB15" s="187" t="str">
        <f t="shared" si="12"/>
        <v/>
      </c>
      <c r="BC15" s="187">
        <f t="shared" si="13"/>
        <v>1048550</v>
      </c>
      <c r="BD15" s="187" t="str">
        <f t="shared" si="14"/>
        <v/>
      </c>
      <c r="BE15" s="187">
        <f t="shared" si="15"/>
        <v>1048550</v>
      </c>
      <c r="BF15" s="187" t="str">
        <f t="shared" si="16"/>
        <v/>
      </c>
      <c r="BG15" s="187">
        <f t="shared" si="17"/>
        <v>1048550</v>
      </c>
      <c r="BH15" s="187" t="str">
        <f t="shared" si="18"/>
        <v/>
      </c>
      <c r="BI15" s="22" t="str">
        <f t="shared" si="0"/>
        <v/>
      </c>
      <c r="BJ15" s="187" t="str">
        <f t="shared" si="1"/>
        <v/>
      </c>
      <c r="BK15" s="187" t="str">
        <f t="shared" si="2"/>
        <v/>
      </c>
      <c r="BL15" s="22" t="str">
        <f t="shared" si="3"/>
        <v/>
      </c>
      <c r="BM15" s="187" t="str">
        <f t="shared" si="19"/>
        <v/>
      </c>
      <c r="BN15" s="166"/>
      <c r="BO15" s="166"/>
      <c r="BQ15" s="1" t="s">
        <v>552</v>
      </c>
      <c r="BU15" s="197"/>
      <c r="BV15" s="200"/>
      <c r="BW15" s="203"/>
      <c r="BX15" s="214" t="s">
        <v>403</v>
      </c>
      <c r="BY15" s="17" t="s">
        <v>391</v>
      </c>
      <c r="BZ15" s="214" t="s">
        <v>403</v>
      </c>
      <c r="CA15" s="214" t="s">
        <v>403</v>
      </c>
      <c r="CB15" s="214" t="s">
        <v>403</v>
      </c>
      <c r="CC15" s="214" t="s">
        <v>403</v>
      </c>
      <c r="CD15" s="190"/>
      <c r="CE15" s="191" t="s">
        <v>467</v>
      </c>
    </row>
    <row r="16" spans="1:83" ht="32.25" customHeight="1">
      <c r="A16" s="20" t="str">
        <f t="shared" si="4"/>
        <v/>
      </c>
      <c r="B16" s="164"/>
      <c r="C16" s="331" t="s">
        <v>103</v>
      </c>
      <c r="D16" s="332"/>
      <c r="E16" s="474"/>
      <c r="F16" s="474"/>
      <c r="G16" s="474"/>
      <c r="H16" s="474"/>
      <c r="I16" s="474"/>
      <c r="J16" s="474"/>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475"/>
      <c r="AN16" s="185"/>
      <c r="AP16" s="495"/>
      <c r="AS16" s="329" t="s">
        <v>103</v>
      </c>
      <c r="AT16" s="330"/>
      <c r="AU16" s="23">
        <f t="shared" si="5"/>
        <v>0</v>
      </c>
      <c r="AV16" s="22" t="str">
        <f t="shared" si="6"/>
        <v>入力なし</v>
      </c>
      <c r="AW16" s="22" t="str">
        <f t="shared" si="7"/>
        <v/>
      </c>
      <c r="AX16" s="22" t="str">
        <f t="shared" si="8"/>
        <v/>
      </c>
      <c r="AY16" s="22" t="str">
        <f t="shared" si="9"/>
        <v/>
      </c>
      <c r="AZ16" s="22" t="str">
        <f t="shared" si="10"/>
        <v/>
      </c>
      <c r="BA16" s="187" t="str">
        <f t="shared" si="11"/>
        <v/>
      </c>
      <c r="BB16" s="187" t="str">
        <f t="shared" si="12"/>
        <v/>
      </c>
      <c r="BC16" s="187">
        <f t="shared" si="13"/>
        <v>1048550</v>
      </c>
      <c r="BD16" s="187" t="str">
        <f t="shared" si="14"/>
        <v/>
      </c>
      <c r="BE16" s="187">
        <f t="shared" si="15"/>
        <v>1048550</v>
      </c>
      <c r="BF16" s="187" t="str">
        <f t="shared" si="16"/>
        <v/>
      </c>
      <c r="BG16" s="187">
        <f t="shared" si="17"/>
        <v>1048550</v>
      </c>
      <c r="BH16" s="187" t="str">
        <f t="shared" si="18"/>
        <v/>
      </c>
      <c r="BI16" s="22" t="str">
        <f t="shared" si="0"/>
        <v/>
      </c>
      <c r="BJ16" s="187" t="str">
        <f t="shared" si="1"/>
        <v/>
      </c>
      <c r="BK16" s="187" t="str">
        <f t="shared" si="2"/>
        <v/>
      </c>
      <c r="BL16" s="22" t="str">
        <f t="shared" si="3"/>
        <v/>
      </c>
      <c r="BM16" s="187" t="str">
        <f t="shared" si="19"/>
        <v/>
      </c>
      <c r="BN16" s="166"/>
      <c r="BO16" s="166"/>
      <c r="BQ16" s="1" t="s">
        <v>553</v>
      </c>
      <c r="BU16" s="197"/>
      <c r="BV16" s="200"/>
      <c r="BW16" s="203"/>
      <c r="BX16" s="214" t="s">
        <v>403</v>
      </c>
      <c r="BY16" s="214" t="s">
        <v>403</v>
      </c>
      <c r="BZ16" s="287" t="s">
        <v>393</v>
      </c>
      <c r="CA16" s="214" t="s">
        <v>403</v>
      </c>
      <c r="CB16" s="214" t="s">
        <v>403</v>
      </c>
      <c r="CC16" s="214" t="s">
        <v>403</v>
      </c>
      <c r="CD16" s="190"/>
      <c r="CE16" s="191" t="s">
        <v>400</v>
      </c>
    </row>
    <row r="17" spans="1:84" ht="32.25" customHeight="1">
      <c r="A17" s="20" t="str">
        <f t="shared" si="4"/>
        <v/>
      </c>
      <c r="C17" s="331" t="s">
        <v>104</v>
      </c>
      <c r="D17" s="332"/>
      <c r="E17" s="474"/>
      <c r="F17" s="474"/>
      <c r="G17" s="474"/>
      <c r="H17" s="474"/>
      <c r="I17" s="474"/>
      <c r="J17" s="474"/>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475"/>
      <c r="AN17" s="185"/>
      <c r="AP17" s="495"/>
      <c r="AS17" s="329" t="s">
        <v>104</v>
      </c>
      <c r="AT17" s="330"/>
      <c r="AU17" s="23">
        <f t="shared" si="5"/>
        <v>0</v>
      </c>
      <c r="AV17" s="22" t="str">
        <f t="shared" si="6"/>
        <v>入力なし</v>
      </c>
      <c r="AW17" s="22" t="str">
        <f t="shared" si="7"/>
        <v/>
      </c>
      <c r="AX17" s="22" t="str">
        <f t="shared" si="8"/>
        <v/>
      </c>
      <c r="AY17" s="22" t="str">
        <f t="shared" si="9"/>
        <v/>
      </c>
      <c r="AZ17" s="22" t="str">
        <f t="shared" si="10"/>
        <v/>
      </c>
      <c r="BA17" s="187" t="str">
        <f t="shared" si="11"/>
        <v/>
      </c>
      <c r="BB17" s="187" t="str">
        <f t="shared" si="12"/>
        <v/>
      </c>
      <c r="BC17" s="187">
        <f t="shared" si="13"/>
        <v>1048550</v>
      </c>
      <c r="BD17" s="187" t="str">
        <f t="shared" si="14"/>
        <v/>
      </c>
      <c r="BE17" s="187">
        <f t="shared" si="15"/>
        <v>1048550</v>
      </c>
      <c r="BF17" s="187" t="str">
        <f t="shared" si="16"/>
        <v/>
      </c>
      <c r="BG17" s="187">
        <f t="shared" si="17"/>
        <v>1048550</v>
      </c>
      <c r="BH17" s="187" t="str">
        <f t="shared" si="18"/>
        <v/>
      </c>
      <c r="BI17" s="22" t="str">
        <f t="shared" si="0"/>
        <v/>
      </c>
      <c r="BJ17" s="187" t="str">
        <f t="shared" si="1"/>
        <v/>
      </c>
      <c r="BK17" s="187" t="str">
        <f t="shared" si="2"/>
        <v/>
      </c>
      <c r="BL17" s="22" t="str">
        <f t="shared" si="3"/>
        <v/>
      </c>
      <c r="BM17" s="187" t="str">
        <f t="shared" si="19"/>
        <v/>
      </c>
      <c r="BN17" s="166"/>
      <c r="BO17" s="166"/>
      <c r="BQ17" s="1" t="s">
        <v>554</v>
      </c>
      <c r="BU17" s="197"/>
      <c r="BV17" s="200"/>
      <c r="BW17" s="203"/>
      <c r="BX17" s="214" t="s">
        <v>403</v>
      </c>
      <c r="BY17" s="214" t="s">
        <v>403</v>
      </c>
      <c r="BZ17" s="214" t="s">
        <v>403</v>
      </c>
      <c r="CA17" s="288" t="s">
        <v>394</v>
      </c>
      <c r="CB17" s="214" t="s">
        <v>403</v>
      </c>
      <c r="CC17" s="214" t="s">
        <v>403</v>
      </c>
      <c r="CD17" s="190"/>
      <c r="CE17" s="191" t="s">
        <v>399</v>
      </c>
    </row>
    <row r="18" spans="1:84" ht="32.25" customHeight="1">
      <c r="A18" s="20" t="str">
        <f t="shared" si="4"/>
        <v/>
      </c>
      <c r="C18" s="331" t="s">
        <v>105</v>
      </c>
      <c r="D18" s="332"/>
      <c r="E18" s="474"/>
      <c r="F18" s="474"/>
      <c r="G18" s="474"/>
      <c r="H18" s="474"/>
      <c r="I18" s="474"/>
      <c r="J18" s="474"/>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75"/>
      <c r="AN18" s="185"/>
      <c r="AP18" s="495"/>
      <c r="AS18" s="329" t="s">
        <v>105</v>
      </c>
      <c r="AT18" s="330"/>
      <c r="AU18" s="23">
        <f t="shared" si="5"/>
        <v>0</v>
      </c>
      <c r="AV18" s="22" t="str">
        <f t="shared" si="6"/>
        <v>入力なし</v>
      </c>
      <c r="AW18" s="22" t="str">
        <f t="shared" si="7"/>
        <v/>
      </c>
      <c r="AX18" s="22" t="str">
        <f t="shared" si="8"/>
        <v/>
      </c>
      <c r="AY18" s="22" t="str">
        <f t="shared" si="9"/>
        <v/>
      </c>
      <c r="AZ18" s="22" t="str">
        <f t="shared" si="10"/>
        <v/>
      </c>
      <c r="BA18" s="187" t="str">
        <f t="shared" si="11"/>
        <v/>
      </c>
      <c r="BB18" s="187" t="str">
        <f t="shared" si="12"/>
        <v/>
      </c>
      <c r="BC18" s="187">
        <f t="shared" si="13"/>
        <v>1048550</v>
      </c>
      <c r="BD18" s="187" t="str">
        <f t="shared" si="14"/>
        <v/>
      </c>
      <c r="BE18" s="187">
        <f t="shared" si="15"/>
        <v>1048550</v>
      </c>
      <c r="BF18" s="187" t="str">
        <f t="shared" si="16"/>
        <v/>
      </c>
      <c r="BG18" s="187">
        <f t="shared" si="17"/>
        <v>1048550</v>
      </c>
      <c r="BH18" s="187" t="str">
        <f t="shared" si="18"/>
        <v/>
      </c>
      <c r="BI18" s="22" t="str">
        <f t="shared" si="0"/>
        <v/>
      </c>
      <c r="BJ18" s="187" t="str">
        <f t="shared" si="1"/>
        <v/>
      </c>
      <c r="BK18" s="187" t="str">
        <f t="shared" si="2"/>
        <v/>
      </c>
      <c r="BL18" s="22" t="str">
        <f t="shared" si="3"/>
        <v/>
      </c>
      <c r="BM18" s="187" t="str">
        <f t="shared" si="19"/>
        <v/>
      </c>
      <c r="BN18" s="166"/>
      <c r="BO18" s="166"/>
      <c r="BQ18" s="1" t="s">
        <v>555</v>
      </c>
      <c r="BU18" s="197"/>
      <c r="BV18" s="200"/>
      <c r="BW18" s="203"/>
      <c r="BX18" s="214" t="s">
        <v>403</v>
      </c>
      <c r="BY18" s="214" t="s">
        <v>403</v>
      </c>
      <c r="BZ18" s="214" t="s">
        <v>403</v>
      </c>
      <c r="CA18" s="214" t="s">
        <v>403</v>
      </c>
      <c r="CB18" s="289" t="s">
        <v>393</v>
      </c>
      <c r="CC18" s="214" t="s">
        <v>403</v>
      </c>
      <c r="CD18" s="190"/>
      <c r="CE18" s="191" t="s">
        <v>398</v>
      </c>
    </row>
    <row r="19" spans="1:84" ht="32.25" customHeight="1">
      <c r="A19" s="20" t="str">
        <f t="shared" si="4"/>
        <v/>
      </c>
      <c r="C19" s="331" t="s">
        <v>106</v>
      </c>
      <c r="D19" s="332"/>
      <c r="E19" s="474"/>
      <c r="F19" s="474"/>
      <c r="G19" s="474"/>
      <c r="H19" s="474"/>
      <c r="I19" s="474"/>
      <c r="J19" s="474"/>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475"/>
      <c r="AN19" s="185"/>
      <c r="AP19" s="495"/>
      <c r="AS19" s="329" t="s">
        <v>106</v>
      </c>
      <c r="AT19" s="330"/>
      <c r="AU19" s="23">
        <f t="shared" si="5"/>
        <v>0</v>
      </c>
      <c r="AV19" s="22" t="str">
        <f t="shared" si="6"/>
        <v>入力なし</v>
      </c>
      <c r="AW19" s="22" t="str">
        <f t="shared" si="7"/>
        <v/>
      </c>
      <c r="AX19" s="22" t="str">
        <f t="shared" si="8"/>
        <v/>
      </c>
      <c r="AY19" s="22" t="str">
        <f t="shared" si="9"/>
        <v/>
      </c>
      <c r="AZ19" s="22" t="str">
        <f t="shared" si="10"/>
        <v/>
      </c>
      <c r="BA19" s="187" t="str">
        <f t="shared" si="11"/>
        <v/>
      </c>
      <c r="BB19" s="187" t="str">
        <f t="shared" si="12"/>
        <v/>
      </c>
      <c r="BC19" s="187">
        <f t="shared" si="13"/>
        <v>1048550</v>
      </c>
      <c r="BD19" s="187" t="str">
        <f t="shared" si="14"/>
        <v/>
      </c>
      <c r="BE19" s="187">
        <f t="shared" si="15"/>
        <v>1048550</v>
      </c>
      <c r="BF19" s="187" t="str">
        <f t="shared" si="16"/>
        <v/>
      </c>
      <c r="BG19" s="187">
        <f t="shared" si="17"/>
        <v>1048550</v>
      </c>
      <c r="BH19" s="187" t="str">
        <f t="shared" si="18"/>
        <v/>
      </c>
      <c r="BI19" s="22" t="str">
        <f t="shared" si="0"/>
        <v/>
      </c>
      <c r="BJ19" s="187" t="str">
        <f t="shared" si="1"/>
        <v/>
      </c>
      <c r="BK19" s="187" t="str">
        <f t="shared" si="2"/>
        <v/>
      </c>
      <c r="BL19" s="22" t="str">
        <f t="shared" si="3"/>
        <v/>
      </c>
      <c r="BM19" s="187" t="str">
        <f t="shared" si="19"/>
        <v/>
      </c>
      <c r="BN19" s="166"/>
      <c r="BO19" s="166"/>
      <c r="BQ19" s="1" t="s">
        <v>556</v>
      </c>
      <c r="BU19" s="197"/>
      <c r="BV19" s="204"/>
      <c r="BW19" s="205"/>
      <c r="BX19" s="214" t="s">
        <v>403</v>
      </c>
      <c r="BY19" s="214" t="s">
        <v>403</v>
      </c>
      <c r="BZ19" s="214" t="s">
        <v>403</v>
      </c>
      <c r="CA19" s="214" t="s">
        <v>403</v>
      </c>
      <c r="CB19" s="214" t="s">
        <v>403</v>
      </c>
      <c r="CC19" s="310" t="s">
        <v>393</v>
      </c>
      <c r="CD19" s="190"/>
      <c r="CE19" s="191" t="s">
        <v>411</v>
      </c>
    </row>
    <row r="20" spans="1:84" ht="32.25" customHeight="1">
      <c r="A20" s="20" t="str">
        <f t="shared" si="4"/>
        <v/>
      </c>
      <c r="C20" s="331" t="s">
        <v>107</v>
      </c>
      <c r="D20" s="332"/>
      <c r="E20" s="474"/>
      <c r="F20" s="474"/>
      <c r="G20" s="474"/>
      <c r="H20" s="474"/>
      <c r="I20" s="474"/>
      <c r="J20" s="474"/>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475"/>
      <c r="AN20" s="185"/>
      <c r="AP20" s="495"/>
      <c r="AS20" s="329" t="s">
        <v>107</v>
      </c>
      <c r="AT20" s="330"/>
      <c r="AU20" s="23">
        <f t="shared" si="5"/>
        <v>0</v>
      </c>
      <c r="AV20" s="22" t="str">
        <f t="shared" si="6"/>
        <v>入力なし</v>
      </c>
      <c r="AW20" s="22" t="str">
        <f t="shared" si="7"/>
        <v/>
      </c>
      <c r="AX20" s="22" t="str">
        <f t="shared" si="8"/>
        <v/>
      </c>
      <c r="AY20" s="22" t="str">
        <f t="shared" si="9"/>
        <v/>
      </c>
      <c r="AZ20" s="22" t="str">
        <f t="shared" si="10"/>
        <v/>
      </c>
      <c r="BA20" s="187" t="str">
        <f t="shared" si="11"/>
        <v/>
      </c>
      <c r="BB20" s="187" t="str">
        <f t="shared" si="12"/>
        <v/>
      </c>
      <c r="BC20" s="187">
        <f t="shared" si="13"/>
        <v>1048550</v>
      </c>
      <c r="BD20" s="187" t="str">
        <f t="shared" si="14"/>
        <v/>
      </c>
      <c r="BE20" s="187">
        <f t="shared" si="15"/>
        <v>1048550</v>
      </c>
      <c r="BF20" s="187" t="str">
        <f t="shared" si="16"/>
        <v/>
      </c>
      <c r="BG20" s="187">
        <f t="shared" si="17"/>
        <v>1048550</v>
      </c>
      <c r="BH20" s="187" t="str">
        <f t="shared" si="18"/>
        <v/>
      </c>
      <c r="BI20" s="22" t="str">
        <f t="shared" si="0"/>
        <v/>
      </c>
      <c r="BJ20" s="187" t="str">
        <f t="shared" si="1"/>
        <v/>
      </c>
      <c r="BK20" s="187" t="str">
        <f t="shared" si="2"/>
        <v/>
      </c>
      <c r="BL20" s="22" t="str">
        <f t="shared" si="3"/>
        <v/>
      </c>
      <c r="BM20" s="187" t="str">
        <f t="shared" si="19"/>
        <v/>
      </c>
      <c r="BN20" s="166"/>
      <c r="BO20" s="166"/>
      <c r="BQ20" s="1" t="s">
        <v>557</v>
      </c>
      <c r="BU20" s="199" t="s">
        <v>389</v>
      </c>
      <c r="BV20" s="208" t="s">
        <v>403</v>
      </c>
      <c r="BW20" s="209"/>
      <c r="BX20" s="214" t="s">
        <v>403</v>
      </c>
      <c r="BY20" s="214" t="s">
        <v>403</v>
      </c>
      <c r="BZ20" s="287" t="s">
        <v>391</v>
      </c>
      <c r="CA20" s="287" t="s">
        <v>391</v>
      </c>
      <c r="CB20" s="287" t="s">
        <v>391</v>
      </c>
      <c r="CC20" s="214" t="s">
        <v>403</v>
      </c>
      <c r="CD20" s="190"/>
      <c r="CE20" s="191" t="s">
        <v>388</v>
      </c>
    </row>
    <row r="21" spans="1:84" ht="32.25" customHeight="1">
      <c r="A21" s="20" t="str">
        <f t="shared" si="4"/>
        <v/>
      </c>
      <c r="C21" s="331" t="s">
        <v>108</v>
      </c>
      <c r="D21" s="332"/>
      <c r="E21" s="474"/>
      <c r="F21" s="474"/>
      <c r="G21" s="474"/>
      <c r="H21" s="474"/>
      <c r="I21" s="474"/>
      <c r="J21" s="474"/>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475"/>
      <c r="AN21" s="185"/>
      <c r="AP21" s="495"/>
      <c r="AS21" s="329" t="s">
        <v>108</v>
      </c>
      <c r="AT21" s="330"/>
      <c r="AU21" s="23">
        <f t="shared" si="5"/>
        <v>0</v>
      </c>
      <c r="AV21" s="22" t="str">
        <f t="shared" si="6"/>
        <v>入力なし</v>
      </c>
      <c r="AW21" s="22" t="str">
        <f t="shared" si="7"/>
        <v/>
      </c>
      <c r="AX21" s="22" t="str">
        <f t="shared" si="8"/>
        <v/>
      </c>
      <c r="AY21" s="22" t="str">
        <f t="shared" si="9"/>
        <v/>
      </c>
      <c r="AZ21" s="22" t="str">
        <f t="shared" si="10"/>
        <v/>
      </c>
      <c r="BA21" s="187" t="str">
        <f t="shared" si="11"/>
        <v/>
      </c>
      <c r="BB21" s="187" t="str">
        <f t="shared" si="12"/>
        <v/>
      </c>
      <c r="BC21" s="187">
        <f t="shared" si="13"/>
        <v>1048550</v>
      </c>
      <c r="BD21" s="187" t="str">
        <f t="shared" si="14"/>
        <v/>
      </c>
      <c r="BE21" s="187">
        <f t="shared" si="15"/>
        <v>1048550</v>
      </c>
      <c r="BF21" s="187" t="str">
        <f t="shared" si="16"/>
        <v/>
      </c>
      <c r="BG21" s="187">
        <f t="shared" si="17"/>
        <v>1048550</v>
      </c>
      <c r="BH21" s="187" t="str">
        <f t="shared" si="18"/>
        <v/>
      </c>
      <c r="BI21" s="22" t="str">
        <f t="shared" si="0"/>
        <v/>
      </c>
      <c r="BJ21" s="187" t="str">
        <f t="shared" si="1"/>
        <v/>
      </c>
      <c r="BK21" s="187" t="str">
        <f t="shared" si="2"/>
        <v/>
      </c>
      <c r="BL21" s="22" t="str">
        <f t="shared" si="3"/>
        <v/>
      </c>
      <c r="BM21" s="187" t="str">
        <f t="shared" si="19"/>
        <v/>
      </c>
      <c r="BN21" s="166"/>
      <c r="BO21" s="166"/>
      <c r="BQ21" s="1" t="s">
        <v>558</v>
      </c>
      <c r="BU21" s="200"/>
      <c r="BV21" s="208" t="s">
        <v>404</v>
      </c>
      <c r="BW21" s="209"/>
      <c r="BX21" s="201">
        <v>43922</v>
      </c>
      <c r="BY21" s="17"/>
      <c r="BZ21" s="287" t="s">
        <v>391</v>
      </c>
      <c r="CA21" s="287" t="s">
        <v>391</v>
      </c>
      <c r="CB21" s="287" t="s">
        <v>391</v>
      </c>
      <c r="CC21" s="214" t="s">
        <v>403</v>
      </c>
      <c r="CD21" s="190"/>
      <c r="CE21" s="191" t="s">
        <v>388</v>
      </c>
    </row>
    <row r="22" spans="1:84" ht="32.25" customHeight="1">
      <c r="A22" s="20" t="str">
        <f t="shared" si="4"/>
        <v/>
      </c>
      <c r="C22" s="331" t="s">
        <v>109</v>
      </c>
      <c r="D22" s="332"/>
      <c r="E22" s="474"/>
      <c r="F22" s="474"/>
      <c r="G22" s="474"/>
      <c r="H22" s="474"/>
      <c r="I22" s="474"/>
      <c r="J22" s="474"/>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475"/>
      <c r="AN22" s="185"/>
      <c r="AP22" s="495"/>
      <c r="AS22" s="329" t="s">
        <v>109</v>
      </c>
      <c r="AT22" s="330"/>
      <c r="AU22" s="23">
        <f t="shared" si="5"/>
        <v>0</v>
      </c>
      <c r="AV22" s="22" t="str">
        <f t="shared" si="6"/>
        <v>入力なし</v>
      </c>
      <c r="AW22" s="22" t="str">
        <f t="shared" si="7"/>
        <v/>
      </c>
      <c r="AX22" s="22" t="str">
        <f t="shared" si="8"/>
        <v/>
      </c>
      <c r="AY22" s="22" t="str">
        <f t="shared" si="9"/>
        <v/>
      </c>
      <c r="AZ22" s="22" t="str">
        <f t="shared" si="10"/>
        <v/>
      </c>
      <c r="BA22" s="187" t="str">
        <f t="shared" si="11"/>
        <v/>
      </c>
      <c r="BB22" s="187" t="str">
        <f t="shared" si="12"/>
        <v/>
      </c>
      <c r="BC22" s="187">
        <f t="shared" si="13"/>
        <v>1048550</v>
      </c>
      <c r="BD22" s="187" t="str">
        <f t="shared" si="14"/>
        <v/>
      </c>
      <c r="BE22" s="187">
        <f t="shared" si="15"/>
        <v>1048550</v>
      </c>
      <c r="BF22" s="187" t="str">
        <f t="shared" si="16"/>
        <v/>
      </c>
      <c r="BG22" s="187">
        <f t="shared" si="17"/>
        <v>1048550</v>
      </c>
      <c r="BH22" s="187" t="str">
        <f t="shared" si="18"/>
        <v/>
      </c>
      <c r="BI22" s="22" t="str">
        <f t="shared" si="0"/>
        <v/>
      </c>
      <c r="BJ22" s="187" t="str">
        <f t="shared" si="1"/>
        <v/>
      </c>
      <c r="BK22" s="187" t="str">
        <f t="shared" si="2"/>
        <v/>
      </c>
      <c r="BL22" s="22" t="str">
        <f t="shared" si="3"/>
        <v/>
      </c>
      <c r="BM22" s="187" t="str">
        <f t="shared" si="19"/>
        <v/>
      </c>
      <c r="BN22" s="166"/>
      <c r="BO22" s="166"/>
      <c r="BQ22" s="1" t="s">
        <v>559</v>
      </c>
      <c r="BU22" s="200"/>
      <c r="BV22" s="208" t="s">
        <v>405</v>
      </c>
      <c r="BW22" s="209"/>
      <c r="BX22" s="17"/>
      <c r="BY22" s="201">
        <v>45016</v>
      </c>
      <c r="BZ22" s="287" t="s">
        <v>391</v>
      </c>
      <c r="CA22" s="287" t="s">
        <v>391</v>
      </c>
      <c r="CB22" s="287" t="s">
        <v>391</v>
      </c>
      <c r="CC22" s="214" t="s">
        <v>403</v>
      </c>
      <c r="CD22" s="190"/>
      <c r="CE22" s="191" t="s">
        <v>415</v>
      </c>
    </row>
    <row r="23" spans="1:84" ht="32.25" customHeight="1">
      <c r="A23" s="20" t="str">
        <f t="shared" si="4"/>
        <v/>
      </c>
      <c r="C23" s="331" t="s">
        <v>110</v>
      </c>
      <c r="D23" s="332"/>
      <c r="E23" s="474"/>
      <c r="F23" s="474"/>
      <c r="G23" s="474"/>
      <c r="H23" s="474"/>
      <c r="I23" s="474"/>
      <c r="J23" s="474"/>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475"/>
      <c r="AN23" s="185"/>
      <c r="AP23" s="495"/>
      <c r="AS23" s="329" t="s">
        <v>110</v>
      </c>
      <c r="AT23" s="330"/>
      <c r="AU23" s="23">
        <f t="shared" si="5"/>
        <v>0</v>
      </c>
      <c r="AV23" s="22" t="str">
        <f t="shared" si="6"/>
        <v>入力なし</v>
      </c>
      <c r="AW23" s="22" t="str">
        <f t="shared" si="7"/>
        <v/>
      </c>
      <c r="AX23" s="22" t="str">
        <f t="shared" si="8"/>
        <v/>
      </c>
      <c r="AY23" s="22" t="str">
        <f t="shared" si="9"/>
        <v/>
      </c>
      <c r="AZ23" s="22" t="str">
        <f t="shared" si="10"/>
        <v/>
      </c>
      <c r="BA23" s="187" t="str">
        <f t="shared" si="11"/>
        <v/>
      </c>
      <c r="BB23" s="187" t="str">
        <f t="shared" si="12"/>
        <v/>
      </c>
      <c r="BC23" s="187">
        <f t="shared" si="13"/>
        <v>1048550</v>
      </c>
      <c r="BD23" s="187" t="str">
        <f t="shared" si="14"/>
        <v/>
      </c>
      <c r="BE23" s="187">
        <f t="shared" si="15"/>
        <v>1048550</v>
      </c>
      <c r="BF23" s="187" t="str">
        <f t="shared" si="16"/>
        <v/>
      </c>
      <c r="BG23" s="187">
        <f t="shared" si="17"/>
        <v>1048550</v>
      </c>
      <c r="BH23" s="187" t="str">
        <f t="shared" si="18"/>
        <v/>
      </c>
      <c r="BI23" s="22" t="str">
        <f t="shared" si="0"/>
        <v/>
      </c>
      <c r="BJ23" s="187" t="str">
        <f t="shared" si="1"/>
        <v/>
      </c>
      <c r="BK23" s="187" t="str">
        <f t="shared" si="2"/>
        <v/>
      </c>
      <c r="BL23" s="22" t="str">
        <f t="shared" si="3"/>
        <v/>
      </c>
      <c r="BM23" s="187" t="str">
        <f t="shared" si="19"/>
        <v/>
      </c>
      <c r="BN23" s="166"/>
      <c r="BO23" s="166"/>
      <c r="BQ23" s="1" t="s">
        <v>560</v>
      </c>
      <c r="BU23" s="200"/>
      <c r="BV23" s="196" t="s">
        <v>406</v>
      </c>
      <c r="BW23" s="191" t="s">
        <v>383</v>
      </c>
      <c r="BX23" s="201">
        <v>43922</v>
      </c>
      <c r="BY23" s="201">
        <v>45016</v>
      </c>
      <c r="BZ23" s="287" t="s">
        <v>391</v>
      </c>
      <c r="CA23" s="287" t="s">
        <v>391</v>
      </c>
      <c r="CB23" s="287" t="s">
        <v>391</v>
      </c>
      <c r="CC23" s="214" t="s">
        <v>403</v>
      </c>
      <c r="CD23" s="190" t="s">
        <v>434</v>
      </c>
      <c r="CE23" s="191" t="s">
        <v>388</v>
      </c>
    </row>
    <row r="24" spans="1:84" ht="32.25" customHeight="1">
      <c r="A24" s="20" t="str">
        <f t="shared" si="4"/>
        <v/>
      </c>
      <c r="C24" s="331" t="s">
        <v>111</v>
      </c>
      <c r="D24" s="332"/>
      <c r="E24" s="474"/>
      <c r="F24" s="474"/>
      <c r="G24" s="474"/>
      <c r="H24" s="474"/>
      <c r="I24" s="474"/>
      <c r="J24" s="474"/>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475"/>
      <c r="AN24" s="185"/>
      <c r="AP24" s="495"/>
      <c r="AS24" s="329" t="s">
        <v>111</v>
      </c>
      <c r="AT24" s="330"/>
      <c r="AU24" s="23">
        <f t="shared" si="5"/>
        <v>0</v>
      </c>
      <c r="AV24" s="22" t="str">
        <f t="shared" si="6"/>
        <v>入力なし</v>
      </c>
      <c r="AW24" s="22" t="str">
        <f t="shared" si="7"/>
        <v/>
      </c>
      <c r="AX24" s="22" t="str">
        <f t="shared" si="8"/>
        <v/>
      </c>
      <c r="AY24" s="22" t="str">
        <f t="shared" si="9"/>
        <v/>
      </c>
      <c r="AZ24" s="22" t="str">
        <f t="shared" si="10"/>
        <v/>
      </c>
      <c r="BA24" s="187" t="str">
        <f t="shared" si="11"/>
        <v/>
      </c>
      <c r="BB24" s="187" t="str">
        <f t="shared" si="12"/>
        <v/>
      </c>
      <c r="BC24" s="187">
        <f t="shared" si="13"/>
        <v>1048550</v>
      </c>
      <c r="BD24" s="187" t="str">
        <f t="shared" si="14"/>
        <v/>
      </c>
      <c r="BE24" s="187">
        <f t="shared" si="15"/>
        <v>1048550</v>
      </c>
      <c r="BF24" s="187" t="str">
        <f t="shared" si="16"/>
        <v/>
      </c>
      <c r="BG24" s="187">
        <f t="shared" si="17"/>
        <v>1048550</v>
      </c>
      <c r="BH24" s="187" t="str">
        <f t="shared" si="18"/>
        <v/>
      </c>
      <c r="BI24" s="22" t="str">
        <f t="shared" si="0"/>
        <v/>
      </c>
      <c r="BJ24" s="187" t="str">
        <f t="shared" si="1"/>
        <v/>
      </c>
      <c r="BK24" s="187" t="str">
        <f t="shared" si="2"/>
        <v/>
      </c>
      <c r="BL24" s="22" t="str">
        <f t="shared" si="3"/>
        <v/>
      </c>
      <c r="BM24" s="187" t="str">
        <f t="shared" si="19"/>
        <v/>
      </c>
      <c r="BN24" s="166"/>
      <c r="BO24" s="166"/>
      <c r="BQ24" s="1" t="s">
        <v>561</v>
      </c>
      <c r="BU24" s="200"/>
      <c r="BV24" s="197"/>
      <c r="BW24" s="191" t="s">
        <v>413</v>
      </c>
      <c r="BX24" s="201">
        <v>43959</v>
      </c>
      <c r="BY24" s="201">
        <v>43959</v>
      </c>
      <c r="BZ24" s="287" t="s">
        <v>391</v>
      </c>
      <c r="CA24" s="287" t="s">
        <v>391</v>
      </c>
      <c r="CB24" s="287" t="s">
        <v>391</v>
      </c>
      <c r="CC24" s="214" t="s">
        <v>403</v>
      </c>
      <c r="CD24" s="190" t="s">
        <v>433</v>
      </c>
      <c r="CE24" s="191" t="s">
        <v>415</v>
      </c>
      <c r="CF24" s="1" t="s">
        <v>468</v>
      </c>
    </row>
    <row r="25" spans="1:84" ht="32.25" customHeight="1">
      <c r="A25" s="20" t="str">
        <f t="shared" si="4"/>
        <v/>
      </c>
      <c r="C25" s="331" t="s">
        <v>112</v>
      </c>
      <c r="D25" s="332"/>
      <c r="E25" s="474"/>
      <c r="F25" s="474"/>
      <c r="G25" s="474"/>
      <c r="H25" s="474"/>
      <c r="I25" s="474"/>
      <c r="J25" s="474"/>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475"/>
      <c r="AN25" s="185"/>
      <c r="AP25" s="495"/>
      <c r="AS25" s="329" t="s">
        <v>112</v>
      </c>
      <c r="AT25" s="330"/>
      <c r="AU25" s="23">
        <f t="shared" si="5"/>
        <v>0</v>
      </c>
      <c r="AV25" s="22" t="str">
        <f t="shared" si="6"/>
        <v>入力なし</v>
      </c>
      <c r="AW25" s="22" t="str">
        <f t="shared" si="7"/>
        <v/>
      </c>
      <c r="AX25" s="22" t="str">
        <f t="shared" si="8"/>
        <v/>
      </c>
      <c r="AY25" s="22" t="str">
        <f t="shared" si="9"/>
        <v/>
      </c>
      <c r="AZ25" s="22" t="str">
        <f t="shared" si="10"/>
        <v/>
      </c>
      <c r="BA25" s="187" t="str">
        <f t="shared" si="11"/>
        <v/>
      </c>
      <c r="BB25" s="187" t="str">
        <f t="shared" si="12"/>
        <v/>
      </c>
      <c r="BC25" s="187">
        <f t="shared" si="13"/>
        <v>1048550</v>
      </c>
      <c r="BD25" s="187" t="str">
        <f t="shared" si="14"/>
        <v/>
      </c>
      <c r="BE25" s="187">
        <f t="shared" si="15"/>
        <v>1048550</v>
      </c>
      <c r="BF25" s="187" t="str">
        <f t="shared" si="16"/>
        <v/>
      </c>
      <c r="BG25" s="187">
        <f t="shared" si="17"/>
        <v>1048550</v>
      </c>
      <c r="BH25" s="187" t="str">
        <f t="shared" si="18"/>
        <v/>
      </c>
      <c r="BI25" s="22" t="str">
        <f t="shared" si="0"/>
        <v/>
      </c>
      <c r="BJ25" s="187" t="str">
        <f t="shared" si="1"/>
        <v/>
      </c>
      <c r="BK25" s="187" t="str">
        <f t="shared" si="2"/>
        <v/>
      </c>
      <c r="BL25" s="22" t="str">
        <f t="shared" si="3"/>
        <v/>
      </c>
      <c r="BM25" s="187" t="str">
        <f t="shared" si="19"/>
        <v/>
      </c>
      <c r="BN25" s="166"/>
      <c r="BO25" s="166"/>
      <c r="BQ25" s="1" t="s">
        <v>562</v>
      </c>
      <c r="BU25" s="200"/>
      <c r="BV25" s="197"/>
      <c r="BW25" s="191" t="s">
        <v>414</v>
      </c>
      <c r="BX25" s="201">
        <v>43969</v>
      </c>
      <c r="BY25" s="201">
        <v>43959</v>
      </c>
      <c r="BZ25" s="287" t="s">
        <v>391</v>
      </c>
      <c r="CA25" s="287" t="s">
        <v>391</v>
      </c>
      <c r="CB25" s="287" t="s">
        <v>391</v>
      </c>
      <c r="CC25" s="214" t="s">
        <v>403</v>
      </c>
      <c r="CD25" s="190" t="s">
        <v>433</v>
      </c>
      <c r="CE25" s="191" t="s">
        <v>415</v>
      </c>
      <c r="CF25" s="1" t="s">
        <v>468</v>
      </c>
    </row>
    <row r="26" spans="1:84" ht="32.25" customHeight="1">
      <c r="A26" s="20" t="str">
        <f t="shared" si="4"/>
        <v/>
      </c>
      <c r="C26" s="331" t="s">
        <v>113</v>
      </c>
      <c r="D26" s="332"/>
      <c r="E26" s="474"/>
      <c r="F26" s="474"/>
      <c r="G26" s="474"/>
      <c r="H26" s="474"/>
      <c r="I26" s="474"/>
      <c r="J26" s="474"/>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475"/>
      <c r="AN26" s="185"/>
      <c r="AP26" s="495"/>
      <c r="AS26" s="329" t="s">
        <v>113</v>
      </c>
      <c r="AT26" s="330"/>
      <c r="AU26" s="23">
        <f t="shared" si="5"/>
        <v>0</v>
      </c>
      <c r="AV26" s="22" t="str">
        <f t="shared" si="6"/>
        <v>入力なし</v>
      </c>
      <c r="AW26" s="22" t="str">
        <f t="shared" si="7"/>
        <v/>
      </c>
      <c r="AX26" s="22" t="str">
        <f t="shared" si="8"/>
        <v/>
      </c>
      <c r="AY26" s="22" t="str">
        <f t="shared" si="9"/>
        <v/>
      </c>
      <c r="AZ26" s="22" t="str">
        <f t="shared" si="10"/>
        <v/>
      </c>
      <c r="BA26" s="187" t="str">
        <f t="shared" si="11"/>
        <v/>
      </c>
      <c r="BB26" s="187" t="str">
        <f t="shared" si="12"/>
        <v/>
      </c>
      <c r="BC26" s="187">
        <f t="shared" si="13"/>
        <v>1048550</v>
      </c>
      <c r="BD26" s="187" t="str">
        <f t="shared" si="14"/>
        <v/>
      </c>
      <c r="BE26" s="187">
        <f t="shared" si="15"/>
        <v>1048550</v>
      </c>
      <c r="BF26" s="187" t="str">
        <f t="shared" si="16"/>
        <v/>
      </c>
      <c r="BG26" s="187">
        <f t="shared" si="17"/>
        <v>1048550</v>
      </c>
      <c r="BH26" s="187" t="str">
        <f t="shared" si="18"/>
        <v/>
      </c>
      <c r="BI26" s="22" t="str">
        <f t="shared" si="0"/>
        <v/>
      </c>
      <c r="BJ26" s="187" t="str">
        <f t="shared" si="1"/>
        <v/>
      </c>
      <c r="BK26" s="187" t="str">
        <f t="shared" si="2"/>
        <v/>
      </c>
      <c r="BL26" s="22" t="str">
        <f t="shared" si="3"/>
        <v/>
      </c>
      <c r="BM26" s="187" t="str">
        <f t="shared" si="19"/>
        <v/>
      </c>
      <c r="BN26" s="166"/>
      <c r="BO26" s="166"/>
      <c r="BQ26" s="1" t="s">
        <v>563</v>
      </c>
      <c r="BU26" s="200"/>
      <c r="BV26" s="207" t="s">
        <v>402</v>
      </c>
      <c r="BW26" s="193" t="s">
        <v>416</v>
      </c>
      <c r="BX26" s="201">
        <v>43789</v>
      </c>
      <c r="BY26" s="17"/>
      <c r="BZ26" s="287" t="s">
        <v>391</v>
      </c>
      <c r="CA26" s="287" t="s">
        <v>391</v>
      </c>
      <c r="CB26" s="287" t="s">
        <v>391</v>
      </c>
      <c r="CC26" s="214" t="s">
        <v>403</v>
      </c>
      <c r="CD26" s="190" t="s">
        <v>433</v>
      </c>
      <c r="CE26" s="191" t="s">
        <v>415</v>
      </c>
    </row>
    <row r="27" spans="1:84" ht="32.25" customHeight="1">
      <c r="A27" s="20" t="str">
        <f t="shared" si="4"/>
        <v/>
      </c>
      <c r="C27" s="331" t="s">
        <v>114</v>
      </c>
      <c r="D27" s="332"/>
      <c r="E27" s="474"/>
      <c r="F27" s="474"/>
      <c r="G27" s="474"/>
      <c r="H27" s="474"/>
      <c r="I27" s="474"/>
      <c r="J27" s="474"/>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475"/>
      <c r="AN27" s="185"/>
      <c r="AP27" s="495"/>
      <c r="AS27" s="329" t="s">
        <v>114</v>
      </c>
      <c r="AT27" s="330"/>
      <c r="AU27" s="23">
        <f t="shared" si="5"/>
        <v>0</v>
      </c>
      <c r="AV27" s="22" t="str">
        <f t="shared" si="6"/>
        <v>入力なし</v>
      </c>
      <c r="AW27" s="22" t="str">
        <f t="shared" si="7"/>
        <v/>
      </c>
      <c r="AX27" s="22" t="str">
        <f t="shared" si="8"/>
        <v/>
      </c>
      <c r="AY27" s="22" t="str">
        <f t="shared" si="9"/>
        <v/>
      </c>
      <c r="AZ27" s="22" t="str">
        <f t="shared" si="10"/>
        <v/>
      </c>
      <c r="BA27" s="187" t="str">
        <f t="shared" si="11"/>
        <v/>
      </c>
      <c r="BB27" s="187" t="str">
        <f t="shared" si="12"/>
        <v/>
      </c>
      <c r="BC27" s="187">
        <f t="shared" si="13"/>
        <v>1048550</v>
      </c>
      <c r="BD27" s="187" t="str">
        <f t="shared" si="14"/>
        <v/>
      </c>
      <c r="BE27" s="187">
        <f t="shared" si="15"/>
        <v>1048550</v>
      </c>
      <c r="BF27" s="187" t="str">
        <f t="shared" si="16"/>
        <v/>
      </c>
      <c r="BG27" s="187">
        <f t="shared" si="17"/>
        <v>1048550</v>
      </c>
      <c r="BH27" s="187" t="str">
        <f t="shared" si="18"/>
        <v/>
      </c>
      <c r="BI27" s="22" t="str">
        <f t="shared" si="0"/>
        <v/>
      </c>
      <c r="BJ27" s="187" t="str">
        <f t="shared" si="1"/>
        <v/>
      </c>
      <c r="BK27" s="187" t="str">
        <f t="shared" si="2"/>
        <v/>
      </c>
      <c r="BL27" s="22" t="str">
        <f t="shared" si="3"/>
        <v/>
      </c>
      <c r="BM27" s="187" t="str">
        <f t="shared" si="19"/>
        <v/>
      </c>
      <c r="BN27" s="166"/>
      <c r="BO27" s="166"/>
      <c r="BQ27" s="1" t="s">
        <v>564</v>
      </c>
      <c r="BU27" s="200"/>
      <c r="BV27" s="197"/>
      <c r="BW27" s="193" t="s">
        <v>417</v>
      </c>
      <c r="BX27" s="201">
        <v>43789</v>
      </c>
      <c r="BY27" s="201">
        <v>43921</v>
      </c>
      <c r="BZ27" s="287" t="s">
        <v>391</v>
      </c>
      <c r="CA27" s="287" t="s">
        <v>391</v>
      </c>
      <c r="CB27" s="287" t="s">
        <v>391</v>
      </c>
      <c r="CC27" s="214" t="s">
        <v>403</v>
      </c>
      <c r="CD27" s="190" t="s">
        <v>451</v>
      </c>
      <c r="CE27" s="191"/>
    </row>
    <row r="28" spans="1:84" ht="32.25" customHeight="1">
      <c r="A28" s="20" t="str">
        <f t="shared" si="4"/>
        <v/>
      </c>
      <c r="C28" s="331" t="s">
        <v>115</v>
      </c>
      <c r="D28" s="332"/>
      <c r="E28" s="474"/>
      <c r="F28" s="474"/>
      <c r="G28" s="474"/>
      <c r="H28" s="474"/>
      <c r="I28" s="474"/>
      <c r="J28" s="474"/>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475"/>
      <c r="AN28" s="185"/>
      <c r="AP28" s="495"/>
      <c r="AS28" s="329" t="s">
        <v>115</v>
      </c>
      <c r="AT28" s="330"/>
      <c r="AU28" s="23">
        <f t="shared" si="5"/>
        <v>0</v>
      </c>
      <c r="AV28" s="22" t="str">
        <f t="shared" si="6"/>
        <v>入力なし</v>
      </c>
      <c r="AW28" s="22" t="str">
        <f t="shared" si="7"/>
        <v/>
      </c>
      <c r="AX28" s="22" t="str">
        <f t="shared" si="8"/>
        <v/>
      </c>
      <c r="AY28" s="22" t="str">
        <f t="shared" si="9"/>
        <v/>
      </c>
      <c r="AZ28" s="22" t="str">
        <f t="shared" si="10"/>
        <v/>
      </c>
      <c r="BA28" s="187" t="str">
        <f t="shared" si="11"/>
        <v/>
      </c>
      <c r="BB28" s="187" t="str">
        <f t="shared" si="12"/>
        <v/>
      </c>
      <c r="BC28" s="187">
        <f t="shared" si="13"/>
        <v>1048550</v>
      </c>
      <c r="BD28" s="187" t="str">
        <f t="shared" si="14"/>
        <v/>
      </c>
      <c r="BE28" s="187">
        <f t="shared" si="15"/>
        <v>1048550</v>
      </c>
      <c r="BF28" s="187" t="str">
        <f t="shared" si="16"/>
        <v/>
      </c>
      <c r="BG28" s="187">
        <f t="shared" si="17"/>
        <v>1048550</v>
      </c>
      <c r="BH28" s="187" t="str">
        <f t="shared" si="18"/>
        <v/>
      </c>
      <c r="BI28" s="22" t="str">
        <f t="shared" si="0"/>
        <v/>
      </c>
      <c r="BJ28" s="187" t="str">
        <f t="shared" si="1"/>
        <v/>
      </c>
      <c r="BK28" s="187" t="str">
        <f t="shared" si="2"/>
        <v/>
      </c>
      <c r="BL28" s="22" t="str">
        <f t="shared" si="3"/>
        <v/>
      </c>
      <c r="BM28" s="187" t="str">
        <f t="shared" si="19"/>
        <v/>
      </c>
      <c r="BN28" s="166"/>
      <c r="BO28" s="166"/>
      <c r="BQ28" s="1" t="s">
        <v>565</v>
      </c>
      <c r="BU28" s="200"/>
      <c r="BV28" s="206"/>
      <c r="BW28" s="193" t="s">
        <v>418</v>
      </c>
      <c r="BX28" s="201">
        <v>45017</v>
      </c>
      <c r="BY28" s="17"/>
      <c r="BZ28" s="287" t="s">
        <v>391</v>
      </c>
      <c r="CA28" s="287" t="s">
        <v>391</v>
      </c>
      <c r="CB28" s="287" t="s">
        <v>391</v>
      </c>
      <c r="CC28" s="214" t="s">
        <v>403</v>
      </c>
      <c r="CD28" s="190" t="s">
        <v>433</v>
      </c>
      <c r="CE28" s="191" t="s">
        <v>415</v>
      </c>
    </row>
    <row r="29" spans="1:84" ht="32.25" customHeight="1">
      <c r="A29" s="20" t="str">
        <f t="shared" si="4"/>
        <v/>
      </c>
      <c r="C29" s="331" t="s">
        <v>116</v>
      </c>
      <c r="D29" s="332"/>
      <c r="E29" s="474"/>
      <c r="F29" s="474"/>
      <c r="G29" s="474"/>
      <c r="H29" s="474"/>
      <c r="I29" s="474"/>
      <c r="J29" s="474"/>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475"/>
      <c r="AN29" s="185"/>
      <c r="AP29" s="223"/>
      <c r="AS29" s="329" t="s">
        <v>116</v>
      </c>
      <c r="AT29" s="330"/>
      <c r="AU29" s="23">
        <f t="shared" si="5"/>
        <v>0</v>
      </c>
      <c r="AV29" s="22" t="str">
        <f t="shared" si="6"/>
        <v>入力なし</v>
      </c>
      <c r="AW29" s="22" t="str">
        <f t="shared" si="7"/>
        <v/>
      </c>
      <c r="AX29" s="22" t="str">
        <f t="shared" si="8"/>
        <v/>
      </c>
      <c r="AY29" s="22" t="str">
        <f t="shared" si="9"/>
        <v/>
      </c>
      <c r="AZ29" s="22" t="str">
        <f t="shared" si="10"/>
        <v/>
      </c>
      <c r="BA29" s="187" t="str">
        <f t="shared" si="11"/>
        <v/>
      </c>
      <c r="BB29" s="187" t="str">
        <f t="shared" si="12"/>
        <v/>
      </c>
      <c r="BC29" s="187">
        <f t="shared" si="13"/>
        <v>1048550</v>
      </c>
      <c r="BD29" s="187" t="str">
        <f t="shared" si="14"/>
        <v/>
      </c>
      <c r="BE29" s="187">
        <f t="shared" si="15"/>
        <v>1048550</v>
      </c>
      <c r="BF29" s="187" t="str">
        <f t="shared" si="16"/>
        <v/>
      </c>
      <c r="BG29" s="187">
        <f t="shared" si="17"/>
        <v>1048550</v>
      </c>
      <c r="BH29" s="187" t="str">
        <f t="shared" si="18"/>
        <v/>
      </c>
      <c r="BI29" s="22" t="str">
        <f t="shared" si="0"/>
        <v/>
      </c>
      <c r="BJ29" s="187" t="str">
        <f t="shared" si="1"/>
        <v/>
      </c>
      <c r="BK29" s="187" t="str">
        <f t="shared" si="2"/>
        <v/>
      </c>
      <c r="BL29" s="22" t="str">
        <f t="shared" si="3"/>
        <v/>
      </c>
      <c r="BM29" s="187" t="str">
        <f t="shared" si="19"/>
        <v/>
      </c>
      <c r="BN29" s="166"/>
      <c r="BO29" s="166"/>
      <c r="BQ29" s="1" t="s">
        <v>566</v>
      </c>
      <c r="BU29" s="197"/>
      <c r="BV29" s="213"/>
      <c r="BW29" s="193" t="s">
        <v>419</v>
      </c>
      <c r="BX29" s="201">
        <v>43959</v>
      </c>
      <c r="BY29" s="201">
        <v>45047</v>
      </c>
      <c r="BZ29" s="287" t="s">
        <v>391</v>
      </c>
      <c r="CA29" s="287" t="s">
        <v>391</v>
      </c>
      <c r="CB29" s="287" t="s">
        <v>391</v>
      </c>
      <c r="CC29" s="214" t="s">
        <v>403</v>
      </c>
      <c r="CD29" s="190" t="s">
        <v>433</v>
      </c>
      <c r="CE29" s="191" t="s">
        <v>415</v>
      </c>
    </row>
    <row r="30" spans="1:84" ht="32.25" customHeight="1">
      <c r="A30" s="20" t="str">
        <f t="shared" si="4"/>
        <v/>
      </c>
      <c r="C30" s="331" t="s">
        <v>117</v>
      </c>
      <c r="D30" s="332"/>
      <c r="E30" s="474"/>
      <c r="F30" s="474"/>
      <c r="G30" s="474"/>
      <c r="H30" s="474"/>
      <c r="I30" s="474"/>
      <c r="J30" s="474"/>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475"/>
      <c r="AN30" s="185"/>
      <c r="AP30" s="270"/>
      <c r="AS30" s="329" t="s">
        <v>117</v>
      </c>
      <c r="AT30" s="330"/>
      <c r="AU30" s="23">
        <f t="shared" si="5"/>
        <v>0</v>
      </c>
      <c r="AV30" s="22" t="str">
        <f t="shared" si="6"/>
        <v>入力なし</v>
      </c>
      <c r="AW30" s="22" t="str">
        <f t="shared" si="7"/>
        <v/>
      </c>
      <c r="AX30" s="22" t="str">
        <f t="shared" si="8"/>
        <v/>
      </c>
      <c r="AY30" s="22" t="str">
        <f t="shared" si="9"/>
        <v/>
      </c>
      <c r="AZ30" s="22" t="str">
        <f t="shared" si="10"/>
        <v/>
      </c>
      <c r="BA30" s="187" t="str">
        <f t="shared" si="11"/>
        <v/>
      </c>
      <c r="BB30" s="187" t="str">
        <f t="shared" si="12"/>
        <v/>
      </c>
      <c r="BC30" s="187">
        <f t="shared" si="13"/>
        <v>1048550</v>
      </c>
      <c r="BD30" s="187" t="str">
        <f t="shared" si="14"/>
        <v/>
      </c>
      <c r="BE30" s="187">
        <f t="shared" si="15"/>
        <v>1048550</v>
      </c>
      <c r="BF30" s="187" t="str">
        <f t="shared" si="16"/>
        <v/>
      </c>
      <c r="BG30" s="187">
        <f t="shared" si="17"/>
        <v>1048550</v>
      </c>
      <c r="BH30" s="187" t="str">
        <f t="shared" si="18"/>
        <v/>
      </c>
      <c r="BI30" s="22" t="str">
        <f t="shared" si="0"/>
        <v/>
      </c>
      <c r="BJ30" s="187" t="str">
        <f t="shared" si="1"/>
        <v/>
      </c>
      <c r="BK30" s="187" t="str">
        <f t="shared" si="2"/>
        <v/>
      </c>
      <c r="BL30" s="22" t="str">
        <f t="shared" si="3"/>
        <v/>
      </c>
      <c r="BM30" s="187" t="str">
        <f t="shared" si="19"/>
        <v/>
      </c>
      <c r="BN30" s="166"/>
      <c r="BO30" s="166"/>
      <c r="BQ30" s="1" t="s">
        <v>567</v>
      </c>
      <c r="BU30" s="197"/>
      <c r="BV30" s="196" t="s">
        <v>276</v>
      </c>
      <c r="BW30" s="191" t="s">
        <v>436</v>
      </c>
      <c r="BX30" s="214" t="s">
        <v>403</v>
      </c>
      <c r="BY30" s="214" t="s">
        <v>403</v>
      </c>
      <c r="BZ30" s="287" t="s">
        <v>391</v>
      </c>
      <c r="CA30" s="287" t="s">
        <v>391</v>
      </c>
      <c r="CB30" s="287" t="s">
        <v>391</v>
      </c>
      <c r="CC30" s="286" t="s">
        <v>276</v>
      </c>
      <c r="CD30" s="190"/>
      <c r="CE30" s="191" t="s">
        <v>388</v>
      </c>
    </row>
    <row r="31" spans="1:84" ht="32.25" customHeight="1">
      <c r="A31" s="20" t="str">
        <f t="shared" si="4"/>
        <v/>
      </c>
      <c r="C31" s="331" t="s">
        <v>118</v>
      </c>
      <c r="D31" s="332"/>
      <c r="E31" s="474"/>
      <c r="F31" s="474"/>
      <c r="G31" s="474"/>
      <c r="H31" s="474"/>
      <c r="I31" s="474"/>
      <c r="J31" s="474"/>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475"/>
      <c r="AN31" s="185"/>
      <c r="AP31" s="270"/>
      <c r="AS31" s="329" t="s">
        <v>118</v>
      </c>
      <c r="AT31" s="330"/>
      <c r="AU31" s="23">
        <f t="shared" si="5"/>
        <v>0</v>
      </c>
      <c r="AV31" s="22" t="str">
        <f t="shared" si="6"/>
        <v>入力なし</v>
      </c>
      <c r="AW31" s="22" t="str">
        <f t="shared" si="7"/>
        <v/>
      </c>
      <c r="AX31" s="22" t="str">
        <f t="shared" si="8"/>
        <v/>
      </c>
      <c r="AY31" s="22" t="str">
        <f t="shared" si="9"/>
        <v/>
      </c>
      <c r="AZ31" s="22" t="str">
        <f t="shared" si="10"/>
        <v/>
      </c>
      <c r="BA31" s="187" t="str">
        <f t="shared" si="11"/>
        <v/>
      </c>
      <c r="BB31" s="187" t="str">
        <f t="shared" si="12"/>
        <v/>
      </c>
      <c r="BC31" s="187">
        <f t="shared" si="13"/>
        <v>1048550</v>
      </c>
      <c r="BD31" s="187" t="str">
        <f t="shared" si="14"/>
        <v/>
      </c>
      <c r="BE31" s="187">
        <f t="shared" si="15"/>
        <v>1048550</v>
      </c>
      <c r="BF31" s="187" t="str">
        <f t="shared" si="16"/>
        <v/>
      </c>
      <c r="BG31" s="187">
        <f t="shared" si="17"/>
        <v>1048550</v>
      </c>
      <c r="BH31" s="187" t="str">
        <f t="shared" si="18"/>
        <v/>
      </c>
      <c r="BI31" s="22" t="str">
        <f t="shared" si="0"/>
        <v/>
      </c>
      <c r="BJ31" s="187" t="str">
        <f t="shared" si="1"/>
        <v/>
      </c>
      <c r="BK31" s="187" t="str">
        <f t="shared" si="2"/>
        <v/>
      </c>
      <c r="BL31" s="22" t="str">
        <f t="shared" si="3"/>
        <v/>
      </c>
      <c r="BM31" s="187" t="str">
        <f t="shared" si="19"/>
        <v/>
      </c>
      <c r="BN31" s="166"/>
      <c r="BO31" s="166"/>
      <c r="BQ31" s="1" t="s">
        <v>568</v>
      </c>
      <c r="BU31" s="197"/>
      <c r="BV31" s="197"/>
      <c r="BW31" s="191" t="s">
        <v>437</v>
      </c>
      <c r="BX31" s="201">
        <v>43922</v>
      </c>
      <c r="BY31" s="214" t="s">
        <v>403</v>
      </c>
      <c r="BZ31" s="287" t="s">
        <v>391</v>
      </c>
      <c r="CA31" s="287" t="s">
        <v>391</v>
      </c>
      <c r="CB31" s="287" t="s">
        <v>391</v>
      </c>
      <c r="CC31" s="286" t="s">
        <v>276</v>
      </c>
      <c r="CD31" s="190"/>
      <c r="CE31" s="191" t="s">
        <v>415</v>
      </c>
    </row>
    <row r="32" spans="1:84" ht="32.25" customHeight="1">
      <c r="A32" s="20" t="str">
        <f t="shared" si="4"/>
        <v/>
      </c>
      <c r="C32" s="331" t="s">
        <v>119</v>
      </c>
      <c r="D32" s="332"/>
      <c r="E32" s="474"/>
      <c r="F32" s="474"/>
      <c r="G32" s="474"/>
      <c r="H32" s="474"/>
      <c r="I32" s="474"/>
      <c r="J32" s="474"/>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475"/>
      <c r="AN32" s="185"/>
      <c r="AP32" s="270"/>
      <c r="AS32" s="329" t="s">
        <v>119</v>
      </c>
      <c r="AT32" s="330"/>
      <c r="AU32" s="23">
        <f t="shared" si="5"/>
        <v>0</v>
      </c>
      <c r="AV32" s="22" t="str">
        <f t="shared" si="6"/>
        <v>入力なし</v>
      </c>
      <c r="AW32" s="22" t="str">
        <f t="shared" si="7"/>
        <v/>
      </c>
      <c r="AX32" s="22" t="str">
        <f t="shared" si="8"/>
        <v/>
      </c>
      <c r="AY32" s="22" t="str">
        <f t="shared" si="9"/>
        <v/>
      </c>
      <c r="AZ32" s="22" t="str">
        <f t="shared" si="10"/>
        <v/>
      </c>
      <c r="BA32" s="187" t="str">
        <f t="shared" si="11"/>
        <v/>
      </c>
      <c r="BB32" s="187" t="str">
        <f t="shared" si="12"/>
        <v/>
      </c>
      <c r="BC32" s="187">
        <f t="shared" si="13"/>
        <v>1048550</v>
      </c>
      <c r="BD32" s="187" t="str">
        <f t="shared" si="14"/>
        <v/>
      </c>
      <c r="BE32" s="187">
        <f t="shared" si="15"/>
        <v>1048550</v>
      </c>
      <c r="BF32" s="187" t="str">
        <f t="shared" si="16"/>
        <v/>
      </c>
      <c r="BG32" s="187">
        <f t="shared" si="17"/>
        <v>1048550</v>
      </c>
      <c r="BH32" s="187" t="str">
        <f t="shared" si="18"/>
        <v/>
      </c>
      <c r="BI32" s="22" t="str">
        <f t="shared" si="0"/>
        <v/>
      </c>
      <c r="BJ32" s="187" t="str">
        <f t="shared" si="1"/>
        <v/>
      </c>
      <c r="BK32" s="187" t="str">
        <f t="shared" si="2"/>
        <v/>
      </c>
      <c r="BL32" s="22" t="str">
        <f t="shared" si="3"/>
        <v/>
      </c>
      <c r="BM32" s="187" t="str">
        <f t="shared" si="19"/>
        <v/>
      </c>
      <c r="BN32" s="166"/>
      <c r="BO32" s="166"/>
      <c r="BQ32" s="1" t="s">
        <v>569</v>
      </c>
      <c r="BU32" s="197"/>
      <c r="BV32" s="198"/>
      <c r="BW32" s="191" t="s">
        <v>428</v>
      </c>
      <c r="BX32" s="201">
        <v>43922</v>
      </c>
      <c r="BY32" s="201">
        <v>45016</v>
      </c>
      <c r="BZ32" s="287" t="s">
        <v>391</v>
      </c>
      <c r="CA32" s="287" t="s">
        <v>391</v>
      </c>
      <c r="CB32" s="287" t="s">
        <v>391</v>
      </c>
      <c r="CC32" s="286" t="s">
        <v>276</v>
      </c>
      <c r="CD32" s="190"/>
      <c r="CE32" s="191" t="s">
        <v>415</v>
      </c>
    </row>
    <row r="33" spans="1:83" ht="32.25" customHeight="1">
      <c r="A33" s="20" t="str">
        <f t="shared" si="4"/>
        <v/>
      </c>
      <c r="C33" s="331" t="s">
        <v>120</v>
      </c>
      <c r="D33" s="332"/>
      <c r="E33" s="474"/>
      <c r="F33" s="474"/>
      <c r="G33" s="474"/>
      <c r="H33" s="474"/>
      <c r="I33" s="474"/>
      <c r="J33" s="474"/>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475"/>
      <c r="AN33" s="185"/>
      <c r="AP33" s="270"/>
      <c r="AS33" s="329" t="s">
        <v>120</v>
      </c>
      <c r="AT33" s="330"/>
      <c r="AU33" s="23">
        <f t="shared" si="5"/>
        <v>0</v>
      </c>
      <c r="AV33" s="22" t="str">
        <f t="shared" si="6"/>
        <v>入力なし</v>
      </c>
      <c r="AW33" s="22" t="str">
        <f t="shared" si="7"/>
        <v/>
      </c>
      <c r="AX33" s="22" t="str">
        <f t="shared" si="8"/>
        <v/>
      </c>
      <c r="AY33" s="22" t="str">
        <f t="shared" si="9"/>
        <v/>
      </c>
      <c r="AZ33" s="22" t="str">
        <f t="shared" si="10"/>
        <v/>
      </c>
      <c r="BA33" s="187" t="str">
        <f t="shared" si="11"/>
        <v/>
      </c>
      <c r="BB33" s="187" t="str">
        <f t="shared" si="12"/>
        <v/>
      </c>
      <c r="BC33" s="187">
        <f t="shared" si="13"/>
        <v>1048550</v>
      </c>
      <c r="BD33" s="187" t="str">
        <f t="shared" si="14"/>
        <v/>
      </c>
      <c r="BE33" s="187">
        <f t="shared" si="15"/>
        <v>1048550</v>
      </c>
      <c r="BF33" s="187" t="str">
        <f t="shared" si="16"/>
        <v/>
      </c>
      <c r="BG33" s="187">
        <f t="shared" si="17"/>
        <v>1048550</v>
      </c>
      <c r="BH33" s="187" t="str">
        <f t="shared" si="18"/>
        <v/>
      </c>
      <c r="BI33" s="22" t="str">
        <f t="shared" si="0"/>
        <v/>
      </c>
      <c r="BJ33" s="187" t="str">
        <f t="shared" si="1"/>
        <v/>
      </c>
      <c r="BK33" s="187" t="str">
        <f t="shared" si="2"/>
        <v/>
      </c>
      <c r="BL33" s="22" t="str">
        <f t="shared" si="3"/>
        <v/>
      </c>
      <c r="BM33" s="187" t="str">
        <f t="shared" si="19"/>
        <v/>
      </c>
      <c r="BN33" s="166"/>
      <c r="BO33" s="166"/>
      <c r="BQ33" s="1" t="s">
        <v>570</v>
      </c>
      <c r="BU33" s="195" t="s">
        <v>349</v>
      </c>
      <c r="BV33" s="1" t="s">
        <v>450</v>
      </c>
    </row>
    <row r="34" spans="1:83" ht="32.25" customHeight="1">
      <c r="A34" s="20" t="str">
        <f t="shared" si="4"/>
        <v/>
      </c>
      <c r="C34" s="331" t="s">
        <v>121</v>
      </c>
      <c r="D34" s="332"/>
      <c r="E34" s="474"/>
      <c r="F34" s="474"/>
      <c r="G34" s="474"/>
      <c r="H34" s="474"/>
      <c r="I34" s="474"/>
      <c r="J34" s="474"/>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475"/>
      <c r="AN34" s="185"/>
      <c r="AP34" s="270"/>
      <c r="AS34" s="329" t="s">
        <v>121</v>
      </c>
      <c r="AT34" s="330"/>
      <c r="AU34" s="23">
        <f t="shared" si="5"/>
        <v>0</v>
      </c>
      <c r="AV34" s="22" t="str">
        <f t="shared" si="6"/>
        <v>入力なし</v>
      </c>
      <c r="AW34" s="22" t="str">
        <f t="shared" si="7"/>
        <v/>
      </c>
      <c r="AX34" s="22" t="str">
        <f t="shared" si="8"/>
        <v/>
      </c>
      <c r="AY34" s="22" t="str">
        <f t="shared" si="9"/>
        <v/>
      </c>
      <c r="AZ34" s="22" t="str">
        <f t="shared" si="10"/>
        <v/>
      </c>
      <c r="BA34" s="187" t="str">
        <f t="shared" si="11"/>
        <v/>
      </c>
      <c r="BB34" s="187" t="str">
        <f t="shared" si="12"/>
        <v/>
      </c>
      <c r="BC34" s="187">
        <f t="shared" si="13"/>
        <v>1048550</v>
      </c>
      <c r="BD34" s="187" t="str">
        <f t="shared" si="14"/>
        <v/>
      </c>
      <c r="BE34" s="187">
        <f t="shared" si="15"/>
        <v>1048550</v>
      </c>
      <c r="BF34" s="187" t="str">
        <f t="shared" si="16"/>
        <v/>
      </c>
      <c r="BG34" s="187">
        <f t="shared" si="17"/>
        <v>1048550</v>
      </c>
      <c r="BH34" s="187" t="str">
        <f t="shared" si="18"/>
        <v/>
      </c>
      <c r="BI34" s="22" t="str">
        <f t="shared" si="0"/>
        <v/>
      </c>
      <c r="BJ34" s="187" t="str">
        <f t="shared" si="1"/>
        <v/>
      </c>
      <c r="BK34" s="187" t="str">
        <f t="shared" si="2"/>
        <v/>
      </c>
      <c r="BL34" s="22" t="str">
        <f t="shared" si="3"/>
        <v/>
      </c>
      <c r="BM34" s="187" t="str">
        <f t="shared" si="19"/>
        <v/>
      </c>
      <c r="BN34" s="166"/>
      <c r="BO34" s="166"/>
      <c r="BQ34" s="1" t="s">
        <v>571</v>
      </c>
    </row>
    <row r="35" spans="1:83" ht="32.25" customHeight="1">
      <c r="A35" s="20" t="str">
        <f t="shared" si="4"/>
        <v/>
      </c>
      <c r="C35" s="331" t="s">
        <v>122</v>
      </c>
      <c r="D35" s="332"/>
      <c r="E35" s="474"/>
      <c r="F35" s="474"/>
      <c r="G35" s="474"/>
      <c r="H35" s="474"/>
      <c r="I35" s="474"/>
      <c r="J35" s="474"/>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475"/>
      <c r="AN35" s="185"/>
      <c r="AP35" s="270"/>
      <c r="AS35" s="329" t="s">
        <v>122</v>
      </c>
      <c r="AT35" s="330"/>
      <c r="AU35" s="23">
        <f t="shared" si="5"/>
        <v>0</v>
      </c>
      <c r="AV35" s="22" t="str">
        <f t="shared" si="6"/>
        <v>入力なし</v>
      </c>
      <c r="AW35" s="22" t="str">
        <f t="shared" si="7"/>
        <v/>
      </c>
      <c r="AX35" s="22" t="str">
        <f t="shared" si="8"/>
        <v/>
      </c>
      <c r="AY35" s="22" t="str">
        <f t="shared" si="9"/>
        <v/>
      </c>
      <c r="AZ35" s="22" t="str">
        <f t="shared" si="10"/>
        <v/>
      </c>
      <c r="BA35" s="187" t="str">
        <f t="shared" si="11"/>
        <v/>
      </c>
      <c r="BB35" s="187" t="str">
        <f t="shared" si="12"/>
        <v/>
      </c>
      <c r="BC35" s="187">
        <f t="shared" si="13"/>
        <v>1048550</v>
      </c>
      <c r="BD35" s="187" t="str">
        <f t="shared" si="14"/>
        <v/>
      </c>
      <c r="BE35" s="187">
        <f t="shared" si="15"/>
        <v>1048550</v>
      </c>
      <c r="BF35" s="187" t="str">
        <f t="shared" si="16"/>
        <v/>
      </c>
      <c r="BG35" s="187">
        <f t="shared" si="17"/>
        <v>1048550</v>
      </c>
      <c r="BH35" s="187" t="str">
        <f t="shared" si="18"/>
        <v/>
      </c>
      <c r="BI35" s="22" t="str">
        <f t="shared" si="0"/>
        <v/>
      </c>
      <c r="BJ35" s="187" t="str">
        <f t="shared" si="1"/>
        <v/>
      </c>
      <c r="BK35" s="187" t="str">
        <f t="shared" si="2"/>
        <v/>
      </c>
      <c r="BL35" s="22" t="str">
        <f t="shared" si="3"/>
        <v/>
      </c>
      <c r="BM35" s="187" t="str">
        <f t="shared" si="19"/>
        <v/>
      </c>
      <c r="BN35" s="166"/>
      <c r="BO35" s="166"/>
      <c r="BQ35" s="1" t="s">
        <v>572</v>
      </c>
      <c r="BU35" s="217" t="s">
        <v>459</v>
      </c>
      <c r="BV35" s="210" t="s">
        <v>461</v>
      </c>
      <c r="BW35" s="211"/>
      <c r="BX35" s="214" t="s">
        <v>403</v>
      </c>
      <c r="BY35" s="214" t="s">
        <v>403</v>
      </c>
      <c r="BZ35" s="287" t="s">
        <v>391</v>
      </c>
      <c r="CA35" s="287" t="s">
        <v>391</v>
      </c>
      <c r="CB35" s="287" t="s">
        <v>391</v>
      </c>
      <c r="CC35" s="214" t="s">
        <v>403</v>
      </c>
      <c r="CD35" s="219" t="s">
        <v>464</v>
      </c>
      <c r="CE35" s="220"/>
    </row>
    <row r="36" spans="1:83" ht="32.25" customHeight="1">
      <c r="A36" s="20" t="str">
        <f t="shared" si="4"/>
        <v/>
      </c>
      <c r="C36" s="331" t="s">
        <v>123</v>
      </c>
      <c r="D36" s="332"/>
      <c r="E36" s="474"/>
      <c r="F36" s="474"/>
      <c r="G36" s="474"/>
      <c r="H36" s="474"/>
      <c r="I36" s="474"/>
      <c r="J36" s="474"/>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475"/>
      <c r="AN36" s="185"/>
      <c r="AP36" s="270"/>
      <c r="AS36" s="329" t="s">
        <v>123</v>
      </c>
      <c r="AT36" s="330"/>
      <c r="AU36" s="23">
        <f t="shared" si="5"/>
        <v>0</v>
      </c>
      <c r="AV36" s="22" t="str">
        <f t="shared" si="6"/>
        <v>入力なし</v>
      </c>
      <c r="AW36" s="22" t="str">
        <f t="shared" si="7"/>
        <v/>
      </c>
      <c r="AX36" s="22" t="str">
        <f t="shared" si="8"/>
        <v/>
      </c>
      <c r="AY36" s="22" t="str">
        <f t="shared" si="9"/>
        <v/>
      </c>
      <c r="AZ36" s="22" t="str">
        <f t="shared" si="10"/>
        <v/>
      </c>
      <c r="BA36" s="187" t="str">
        <f t="shared" si="11"/>
        <v/>
      </c>
      <c r="BB36" s="187" t="str">
        <f t="shared" si="12"/>
        <v/>
      </c>
      <c r="BC36" s="187">
        <f t="shared" si="13"/>
        <v>1048550</v>
      </c>
      <c r="BD36" s="187" t="str">
        <f t="shared" si="14"/>
        <v/>
      </c>
      <c r="BE36" s="187">
        <f t="shared" si="15"/>
        <v>1048550</v>
      </c>
      <c r="BF36" s="187" t="str">
        <f t="shared" si="16"/>
        <v/>
      </c>
      <c r="BG36" s="187">
        <f t="shared" si="17"/>
        <v>1048550</v>
      </c>
      <c r="BH36" s="187" t="str">
        <f t="shared" si="18"/>
        <v/>
      </c>
      <c r="BI36" s="22" t="str">
        <f t="shared" si="0"/>
        <v/>
      </c>
      <c r="BJ36" s="187" t="str">
        <f t="shared" si="1"/>
        <v/>
      </c>
      <c r="BK36" s="187" t="str">
        <f t="shared" si="2"/>
        <v/>
      </c>
      <c r="BL36" s="22" t="str">
        <f t="shared" si="3"/>
        <v/>
      </c>
      <c r="BM36" s="187" t="str">
        <f t="shared" si="19"/>
        <v/>
      </c>
      <c r="BN36" s="166"/>
      <c r="BO36" s="166"/>
      <c r="BQ36" s="1" t="s">
        <v>573</v>
      </c>
      <c r="BU36" s="197"/>
      <c r="BV36" s="210" t="s">
        <v>460</v>
      </c>
      <c r="BW36" s="211"/>
      <c r="BX36" s="214" t="s">
        <v>403</v>
      </c>
      <c r="BY36" s="214" t="s">
        <v>403</v>
      </c>
      <c r="BZ36" s="287" t="s">
        <v>391</v>
      </c>
      <c r="CA36" s="287" t="s">
        <v>391</v>
      </c>
      <c r="CB36" s="287" t="s">
        <v>391</v>
      </c>
      <c r="CC36" s="214" t="s">
        <v>403</v>
      </c>
      <c r="CD36" s="219" t="s">
        <v>465</v>
      </c>
      <c r="CE36" s="220"/>
    </row>
    <row r="37" spans="1:83" ht="32.25" customHeight="1">
      <c r="A37" s="20" t="str">
        <f t="shared" si="4"/>
        <v/>
      </c>
      <c r="C37" s="331" t="s">
        <v>124</v>
      </c>
      <c r="D37" s="332"/>
      <c r="E37" s="474"/>
      <c r="F37" s="474"/>
      <c r="G37" s="474"/>
      <c r="H37" s="474"/>
      <c r="I37" s="474"/>
      <c r="J37" s="474"/>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475"/>
      <c r="AN37" s="185"/>
      <c r="AP37" s="270"/>
      <c r="AS37" s="329" t="s">
        <v>124</v>
      </c>
      <c r="AT37" s="330"/>
      <c r="AU37" s="23">
        <f t="shared" si="5"/>
        <v>0</v>
      </c>
      <c r="AV37" s="22" t="str">
        <f t="shared" si="6"/>
        <v>入力なし</v>
      </c>
      <c r="AW37" s="22" t="str">
        <f t="shared" si="7"/>
        <v/>
      </c>
      <c r="AX37" s="22" t="str">
        <f t="shared" si="8"/>
        <v/>
      </c>
      <c r="AY37" s="22" t="str">
        <f t="shared" si="9"/>
        <v/>
      </c>
      <c r="AZ37" s="22" t="str">
        <f t="shared" si="10"/>
        <v/>
      </c>
      <c r="BA37" s="187" t="str">
        <f t="shared" si="11"/>
        <v/>
      </c>
      <c r="BB37" s="187" t="str">
        <f t="shared" si="12"/>
        <v/>
      </c>
      <c r="BC37" s="187">
        <f t="shared" si="13"/>
        <v>1048550</v>
      </c>
      <c r="BD37" s="187" t="str">
        <f t="shared" si="14"/>
        <v/>
      </c>
      <c r="BE37" s="187">
        <f t="shared" si="15"/>
        <v>1048550</v>
      </c>
      <c r="BF37" s="187" t="str">
        <f t="shared" si="16"/>
        <v/>
      </c>
      <c r="BG37" s="187">
        <f t="shared" si="17"/>
        <v>1048550</v>
      </c>
      <c r="BH37" s="187" t="str">
        <f t="shared" si="18"/>
        <v/>
      </c>
      <c r="BI37" s="22" t="str">
        <f t="shared" si="0"/>
        <v/>
      </c>
      <c r="BJ37" s="187" t="str">
        <f t="shared" si="1"/>
        <v/>
      </c>
      <c r="BK37" s="187" t="str">
        <f t="shared" si="2"/>
        <v/>
      </c>
      <c r="BL37" s="22" t="str">
        <f t="shared" si="3"/>
        <v/>
      </c>
      <c r="BM37" s="187" t="str">
        <f t="shared" si="19"/>
        <v/>
      </c>
      <c r="BN37" s="166"/>
      <c r="BO37" s="166"/>
      <c r="BU37" s="198"/>
      <c r="BV37" s="210" t="s">
        <v>462</v>
      </c>
      <c r="BW37" s="211"/>
      <c r="BX37" s="214" t="s">
        <v>403</v>
      </c>
      <c r="BY37" s="214" t="s">
        <v>403</v>
      </c>
      <c r="BZ37" s="287" t="s">
        <v>391</v>
      </c>
      <c r="CA37" s="287" t="s">
        <v>391</v>
      </c>
      <c r="CB37" s="287" t="s">
        <v>391</v>
      </c>
      <c r="CC37" s="190" t="s">
        <v>276</v>
      </c>
      <c r="CD37" s="219" t="s">
        <v>466</v>
      </c>
      <c r="CE37" s="220"/>
    </row>
    <row r="38" spans="1:83" ht="32.25" customHeight="1">
      <c r="A38" s="20" t="str">
        <f t="shared" si="4"/>
        <v/>
      </c>
      <c r="C38" s="331" t="s">
        <v>125</v>
      </c>
      <c r="D38" s="332"/>
      <c r="E38" s="474"/>
      <c r="F38" s="474"/>
      <c r="G38" s="474"/>
      <c r="H38" s="474"/>
      <c r="I38" s="474"/>
      <c r="J38" s="474"/>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475"/>
      <c r="AN38" s="185"/>
      <c r="AP38" s="270"/>
      <c r="AS38" s="329" t="s">
        <v>125</v>
      </c>
      <c r="AT38" s="330"/>
      <c r="AU38" s="23">
        <f t="shared" si="5"/>
        <v>0</v>
      </c>
      <c r="AV38" s="22" t="str">
        <f t="shared" si="6"/>
        <v>入力なし</v>
      </c>
      <c r="AW38" s="22" t="str">
        <f t="shared" si="7"/>
        <v/>
      </c>
      <c r="AX38" s="22" t="str">
        <f t="shared" si="8"/>
        <v/>
      </c>
      <c r="AY38" s="22" t="str">
        <f t="shared" si="9"/>
        <v/>
      </c>
      <c r="AZ38" s="22" t="str">
        <f t="shared" si="10"/>
        <v/>
      </c>
      <c r="BA38" s="187" t="str">
        <f t="shared" si="11"/>
        <v/>
      </c>
      <c r="BB38" s="187" t="str">
        <f t="shared" si="12"/>
        <v/>
      </c>
      <c r="BC38" s="187">
        <f t="shared" si="13"/>
        <v>1048550</v>
      </c>
      <c r="BD38" s="187" t="str">
        <f t="shared" si="14"/>
        <v/>
      </c>
      <c r="BE38" s="187">
        <f t="shared" si="15"/>
        <v>1048550</v>
      </c>
      <c r="BF38" s="187" t="str">
        <f t="shared" si="16"/>
        <v/>
      </c>
      <c r="BG38" s="187">
        <f t="shared" si="17"/>
        <v>1048550</v>
      </c>
      <c r="BH38" s="187" t="str">
        <f t="shared" si="18"/>
        <v/>
      </c>
      <c r="BI38" s="22" t="str">
        <f t="shared" si="0"/>
        <v/>
      </c>
      <c r="BJ38" s="187" t="str">
        <f t="shared" si="1"/>
        <v/>
      </c>
      <c r="BK38" s="187" t="str">
        <f t="shared" si="2"/>
        <v/>
      </c>
      <c r="BL38" s="22" t="str">
        <f t="shared" si="3"/>
        <v/>
      </c>
      <c r="BM38" s="187" t="str">
        <f t="shared" si="19"/>
        <v/>
      </c>
      <c r="BN38" s="166"/>
      <c r="BO38" s="166"/>
    </row>
    <row r="39" spans="1:83" ht="32.25" customHeight="1">
      <c r="A39" s="20" t="str">
        <f t="shared" si="4"/>
        <v/>
      </c>
      <c r="C39" s="331" t="s">
        <v>126</v>
      </c>
      <c r="D39" s="332"/>
      <c r="E39" s="474"/>
      <c r="F39" s="474"/>
      <c r="G39" s="474"/>
      <c r="H39" s="474"/>
      <c r="I39" s="474"/>
      <c r="J39" s="474"/>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475"/>
      <c r="AN39" s="185"/>
      <c r="AP39" s="270"/>
      <c r="AS39" s="329" t="s">
        <v>126</v>
      </c>
      <c r="AT39" s="330"/>
      <c r="AU39" s="23">
        <f t="shared" si="5"/>
        <v>0</v>
      </c>
      <c r="AV39" s="22" t="str">
        <f t="shared" si="6"/>
        <v>入力なし</v>
      </c>
      <c r="AW39" s="22" t="str">
        <f t="shared" si="7"/>
        <v/>
      </c>
      <c r="AX39" s="22" t="str">
        <f t="shared" si="8"/>
        <v/>
      </c>
      <c r="AY39" s="22" t="str">
        <f t="shared" si="9"/>
        <v/>
      </c>
      <c r="AZ39" s="22" t="str">
        <f t="shared" si="10"/>
        <v/>
      </c>
      <c r="BA39" s="187" t="str">
        <f t="shared" si="11"/>
        <v/>
      </c>
      <c r="BB39" s="187" t="str">
        <f t="shared" si="12"/>
        <v/>
      </c>
      <c r="BC39" s="187">
        <f t="shared" si="13"/>
        <v>1048550</v>
      </c>
      <c r="BD39" s="187" t="str">
        <f t="shared" si="14"/>
        <v/>
      </c>
      <c r="BE39" s="187">
        <f t="shared" si="15"/>
        <v>1048550</v>
      </c>
      <c r="BF39" s="187" t="str">
        <f t="shared" si="16"/>
        <v/>
      </c>
      <c r="BG39" s="187">
        <f t="shared" si="17"/>
        <v>1048550</v>
      </c>
      <c r="BH39" s="187" t="str">
        <f t="shared" si="18"/>
        <v/>
      </c>
      <c r="BI39" s="22" t="str">
        <f t="shared" si="0"/>
        <v/>
      </c>
      <c r="BJ39" s="187" t="str">
        <f t="shared" si="1"/>
        <v/>
      </c>
      <c r="BK39" s="187" t="str">
        <f t="shared" si="2"/>
        <v/>
      </c>
      <c r="BL39" s="22" t="str">
        <f t="shared" si="3"/>
        <v/>
      </c>
      <c r="BM39" s="187" t="str">
        <f t="shared" si="19"/>
        <v/>
      </c>
      <c r="BN39" s="166"/>
      <c r="BO39" s="166"/>
    </row>
    <row r="40" spans="1:83" ht="32.25" customHeight="1">
      <c r="A40" s="20" t="str">
        <f t="shared" si="4"/>
        <v/>
      </c>
      <c r="C40" s="331" t="s">
        <v>127</v>
      </c>
      <c r="D40" s="332"/>
      <c r="E40" s="474"/>
      <c r="F40" s="474"/>
      <c r="G40" s="474"/>
      <c r="H40" s="474"/>
      <c r="I40" s="474"/>
      <c r="J40" s="474"/>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475"/>
      <c r="AN40" s="185"/>
      <c r="AP40" s="270"/>
      <c r="AS40" s="329" t="s">
        <v>127</v>
      </c>
      <c r="AT40" s="330"/>
      <c r="AU40" s="23">
        <f t="shared" si="5"/>
        <v>0</v>
      </c>
      <c r="AV40" s="22" t="str">
        <f t="shared" si="6"/>
        <v>入力なし</v>
      </c>
      <c r="AW40" s="22" t="str">
        <f t="shared" si="7"/>
        <v/>
      </c>
      <c r="AX40" s="22" t="str">
        <f t="shared" si="8"/>
        <v/>
      </c>
      <c r="AY40" s="22" t="str">
        <f t="shared" si="9"/>
        <v/>
      </c>
      <c r="AZ40" s="22" t="str">
        <f t="shared" si="10"/>
        <v/>
      </c>
      <c r="BA40" s="187" t="str">
        <f t="shared" si="11"/>
        <v/>
      </c>
      <c r="BB40" s="187" t="str">
        <f t="shared" si="12"/>
        <v/>
      </c>
      <c r="BC40" s="187">
        <f t="shared" si="13"/>
        <v>1048550</v>
      </c>
      <c r="BD40" s="187" t="str">
        <f t="shared" si="14"/>
        <v/>
      </c>
      <c r="BE40" s="187">
        <f t="shared" si="15"/>
        <v>1048550</v>
      </c>
      <c r="BF40" s="187" t="str">
        <f t="shared" si="16"/>
        <v/>
      </c>
      <c r="BG40" s="187">
        <f t="shared" si="17"/>
        <v>1048550</v>
      </c>
      <c r="BH40" s="187" t="str">
        <f t="shared" si="18"/>
        <v/>
      </c>
      <c r="BI40" s="22" t="str">
        <f t="shared" si="0"/>
        <v/>
      </c>
      <c r="BJ40" s="187" t="str">
        <f t="shared" si="1"/>
        <v/>
      </c>
      <c r="BK40" s="187" t="str">
        <f t="shared" si="2"/>
        <v/>
      </c>
      <c r="BL40" s="22" t="str">
        <f t="shared" si="3"/>
        <v/>
      </c>
      <c r="BM40" s="187" t="str">
        <f t="shared" si="19"/>
        <v/>
      </c>
      <c r="BN40" s="166"/>
      <c r="BO40" s="166"/>
    </row>
    <row r="41" spans="1:83" ht="32.25" customHeight="1">
      <c r="A41" s="20" t="str">
        <f t="shared" si="4"/>
        <v/>
      </c>
      <c r="C41" s="331" t="s">
        <v>128</v>
      </c>
      <c r="D41" s="332"/>
      <c r="E41" s="474"/>
      <c r="F41" s="474"/>
      <c r="G41" s="474"/>
      <c r="H41" s="474"/>
      <c r="I41" s="474"/>
      <c r="J41" s="474"/>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475"/>
      <c r="AN41" s="185"/>
      <c r="AP41" s="270"/>
      <c r="AS41" s="329" t="s">
        <v>128</v>
      </c>
      <c r="AT41" s="330"/>
      <c r="AU41" s="23">
        <f t="shared" si="5"/>
        <v>0</v>
      </c>
      <c r="AV41" s="22" t="str">
        <f t="shared" si="6"/>
        <v>入力なし</v>
      </c>
      <c r="AW41" s="22" t="str">
        <f t="shared" si="7"/>
        <v/>
      </c>
      <c r="AX41" s="22" t="str">
        <f t="shared" si="8"/>
        <v/>
      </c>
      <c r="AY41" s="22" t="str">
        <f t="shared" si="9"/>
        <v/>
      </c>
      <c r="AZ41" s="22" t="str">
        <f t="shared" si="10"/>
        <v/>
      </c>
      <c r="BA41" s="187" t="str">
        <f t="shared" si="11"/>
        <v/>
      </c>
      <c r="BB41" s="187" t="str">
        <f t="shared" si="12"/>
        <v/>
      </c>
      <c r="BC41" s="187">
        <f t="shared" si="13"/>
        <v>1048550</v>
      </c>
      <c r="BD41" s="187" t="str">
        <f t="shared" si="14"/>
        <v/>
      </c>
      <c r="BE41" s="187">
        <f t="shared" si="15"/>
        <v>1048550</v>
      </c>
      <c r="BF41" s="187" t="str">
        <f t="shared" si="16"/>
        <v/>
      </c>
      <c r="BG41" s="187">
        <f t="shared" si="17"/>
        <v>1048550</v>
      </c>
      <c r="BH41" s="187" t="str">
        <f t="shared" si="18"/>
        <v/>
      </c>
      <c r="BI41" s="22" t="str">
        <f t="shared" si="0"/>
        <v/>
      </c>
      <c r="BJ41" s="187" t="str">
        <f t="shared" si="1"/>
        <v/>
      </c>
      <c r="BK41" s="187" t="str">
        <f t="shared" si="2"/>
        <v/>
      </c>
      <c r="BL41" s="22" t="str">
        <f t="shared" si="3"/>
        <v/>
      </c>
      <c r="BM41" s="187" t="str">
        <f t="shared" si="19"/>
        <v/>
      </c>
      <c r="BN41" s="166"/>
      <c r="BO41" s="166"/>
    </row>
    <row r="42" spans="1:83" ht="32.25" customHeight="1">
      <c r="A42" s="20" t="str">
        <f t="shared" si="4"/>
        <v/>
      </c>
      <c r="C42" s="331" t="s">
        <v>129</v>
      </c>
      <c r="D42" s="332"/>
      <c r="E42" s="474"/>
      <c r="F42" s="474"/>
      <c r="G42" s="474"/>
      <c r="H42" s="474"/>
      <c r="I42" s="474"/>
      <c r="J42" s="474"/>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475"/>
      <c r="AN42" s="185"/>
      <c r="AP42" s="270"/>
      <c r="AS42" s="329" t="s">
        <v>129</v>
      </c>
      <c r="AT42" s="330"/>
      <c r="AU42" s="23">
        <f t="shared" si="5"/>
        <v>0</v>
      </c>
      <c r="AV42" s="22" t="str">
        <f t="shared" si="6"/>
        <v>入力なし</v>
      </c>
      <c r="AW42" s="22" t="str">
        <f t="shared" si="7"/>
        <v/>
      </c>
      <c r="AX42" s="22" t="str">
        <f t="shared" si="8"/>
        <v/>
      </c>
      <c r="AY42" s="22" t="str">
        <f t="shared" si="9"/>
        <v/>
      </c>
      <c r="AZ42" s="22" t="str">
        <f t="shared" si="10"/>
        <v/>
      </c>
      <c r="BA42" s="187" t="str">
        <f t="shared" si="11"/>
        <v/>
      </c>
      <c r="BB42" s="187" t="str">
        <f t="shared" si="12"/>
        <v/>
      </c>
      <c r="BC42" s="187">
        <f t="shared" si="13"/>
        <v>1048550</v>
      </c>
      <c r="BD42" s="187" t="str">
        <f t="shared" si="14"/>
        <v/>
      </c>
      <c r="BE42" s="187">
        <f t="shared" si="15"/>
        <v>1048550</v>
      </c>
      <c r="BF42" s="187" t="str">
        <f t="shared" si="16"/>
        <v/>
      </c>
      <c r="BG42" s="187">
        <f t="shared" si="17"/>
        <v>1048550</v>
      </c>
      <c r="BH42" s="187" t="str">
        <f t="shared" si="18"/>
        <v/>
      </c>
      <c r="BI42" s="22" t="str">
        <f t="shared" si="0"/>
        <v/>
      </c>
      <c r="BJ42" s="187" t="str">
        <f t="shared" si="1"/>
        <v/>
      </c>
      <c r="BK42" s="187" t="str">
        <f t="shared" si="2"/>
        <v/>
      </c>
      <c r="BL42" s="22" t="str">
        <f t="shared" si="3"/>
        <v/>
      </c>
      <c r="BM42" s="187" t="str">
        <f t="shared" si="19"/>
        <v/>
      </c>
      <c r="BN42" s="166"/>
      <c r="BO42" s="166"/>
    </row>
    <row r="43" spans="1:83" ht="32.25" customHeight="1">
      <c r="A43" s="20" t="str">
        <f t="shared" si="4"/>
        <v/>
      </c>
      <c r="C43" s="331" t="s">
        <v>130</v>
      </c>
      <c r="D43" s="332"/>
      <c r="E43" s="474"/>
      <c r="F43" s="474"/>
      <c r="G43" s="474"/>
      <c r="H43" s="474"/>
      <c r="I43" s="474"/>
      <c r="J43" s="474"/>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475"/>
      <c r="AN43" s="185"/>
      <c r="AP43" s="270"/>
      <c r="AS43" s="329" t="s">
        <v>130</v>
      </c>
      <c r="AT43" s="330"/>
      <c r="AU43" s="23">
        <f t="shared" si="5"/>
        <v>0</v>
      </c>
      <c r="AV43" s="22" t="str">
        <f t="shared" si="6"/>
        <v>入力なし</v>
      </c>
      <c r="AW43" s="22" t="str">
        <f t="shared" si="7"/>
        <v/>
      </c>
      <c r="AX43" s="22" t="str">
        <f t="shared" si="8"/>
        <v/>
      </c>
      <c r="AY43" s="22" t="str">
        <f t="shared" si="9"/>
        <v/>
      </c>
      <c r="AZ43" s="22" t="str">
        <f t="shared" si="10"/>
        <v/>
      </c>
      <c r="BA43" s="187" t="str">
        <f t="shared" si="11"/>
        <v/>
      </c>
      <c r="BB43" s="187" t="str">
        <f t="shared" si="12"/>
        <v/>
      </c>
      <c r="BC43" s="187">
        <f t="shared" si="13"/>
        <v>1048550</v>
      </c>
      <c r="BD43" s="187" t="str">
        <f t="shared" si="14"/>
        <v/>
      </c>
      <c r="BE43" s="187">
        <f t="shared" si="15"/>
        <v>1048550</v>
      </c>
      <c r="BF43" s="187" t="str">
        <f t="shared" si="16"/>
        <v/>
      </c>
      <c r="BG43" s="187">
        <f t="shared" si="17"/>
        <v>1048550</v>
      </c>
      <c r="BH43" s="187" t="str">
        <f t="shared" si="18"/>
        <v/>
      </c>
      <c r="BI43" s="22" t="str">
        <f t="shared" si="0"/>
        <v/>
      </c>
      <c r="BJ43" s="187" t="str">
        <f t="shared" si="1"/>
        <v/>
      </c>
      <c r="BK43" s="187" t="str">
        <f t="shared" si="2"/>
        <v/>
      </c>
      <c r="BL43" s="22" t="str">
        <f t="shared" si="3"/>
        <v/>
      </c>
      <c r="BM43" s="187" t="str">
        <f t="shared" si="19"/>
        <v/>
      </c>
      <c r="BN43" s="166"/>
      <c r="BO43" s="166"/>
    </row>
    <row r="44" spans="1:83" ht="32.25" customHeight="1">
      <c r="A44" s="20" t="str">
        <f t="shared" si="4"/>
        <v/>
      </c>
      <c r="C44" s="331" t="s">
        <v>131</v>
      </c>
      <c r="D44" s="332"/>
      <c r="E44" s="474"/>
      <c r="F44" s="474"/>
      <c r="G44" s="474"/>
      <c r="H44" s="474"/>
      <c r="I44" s="474"/>
      <c r="J44" s="474"/>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475"/>
      <c r="AN44" s="185"/>
      <c r="AP44" s="270"/>
      <c r="AS44" s="329" t="s">
        <v>131</v>
      </c>
      <c r="AT44" s="330"/>
      <c r="AU44" s="23">
        <f t="shared" si="5"/>
        <v>0</v>
      </c>
      <c r="AV44" s="22" t="str">
        <f t="shared" si="6"/>
        <v>入力なし</v>
      </c>
      <c r="AW44" s="22" t="str">
        <f t="shared" si="7"/>
        <v/>
      </c>
      <c r="AX44" s="22" t="str">
        <f t="shared" si="8"/>
        <v/>
      </c>
      <c r="AY44" s="22" t="str">
        <f t="shared" si="9"/>
        <v/>
      </c>
      <c r="AZ44" s="22" t="str">
        <f t="shared" si="10"/>
        <v/>
      </c>
      <c r="BA44" s="187" t="str">
        <f t="shared" si="11"/>
        <v/>
      </c>
      <c r="BB44" s="187" t="str">
        <f t="shared" si="12"/>
        <v/>
      </c>
      <c r="BC44" s="187">
        <f t="shared" si="13"/>
        <v>1048550</v>
      </c>
      <c r="BD44" s="187" t="str">
        <f t="shared" si="14"/>
        <v/>
      </c>
      <c r="BE44" s="187">
        <f t="shared" si="15"/>
        <v>1048550</v>
      </c>
      <c r="BF44" s="187" t="str">
        <f t="shared" si="16"/>
        <v/>
      </c>
      <c r="BG44" s="187">
        <f t="shared" si="17"/>
        <v>1048550</v>
      </c>
      <c r="BH44" s="187" t="str">
        <f t="shared" si="18"/>
        <v/>
      </c>
      <c r="BI44" s="22" t="str">
        <f t="shared" ref="BI44:BI75" si="20">IF(AV44="入力なし","",IF(AND(AU44=0,E44="",H44&lt;&gt;""),"エラー",""))</f>
        <v/>
      </c>
      <c r="BJ44" s="187" t="str">
        <f t="shared" ref="BJ44:BJ75" si="21">IF(AV44="入力なし","",IF(AND(AU44=1,OR(E44&lt;&gt;"",H44&lt;&gt;"")),"エラー",""))</f>
        <v/>
      </c>
      <c r="BK44" s="187" t="str">
        <f t="shared" ref="BK44:BK75" si="22">IF(AND(E44&lt;&gt;"",H44&lt;&gt;""),IF(E44&lt;H44,"","エラー"),"")</f>
        <v/>
      </c>
      <c r="BL44" s="22" t="str">
        <f t="shared" ref="BL44:BL75" si="23">IF(TRIM(CONCATENATE(BI44,BJ44,BK44))="","",$BL$11)</f>
        <v/>
      </c>
      <c r="BM44" s="187" t="str">
        <f t="shared" si="19"/>
        <v/>
      </c>
      <c r="BN44" s="166"/>
      <c r="BO44" s="166"/>
    </row>
    <row r="45" spans="1:83" ht="32.25" customHeight="1">
      <c r="A45" s="20" t="str">
        <f t="shared" si="4"/>
        <v/>
      </c>
      <c r="C45" s="331" t="s">
        <v>132</v>
      </c>
      <c r="D45" s="332"/>
      <c r="E45" s="474"/>
      <c r="F45" s="474"/>
      <c r="G45" s="474"/>
      <c r="H45" s="474"/>
      <c r="I45" s="474"/>
      <c r="J45" s="474"/>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475"/>
      <c r="AN45" s="185"/>
      <c r="AP45" s="270"/>
      <c r="AS45" s="329" t="s">
        <v>132</v>
      </c>
      <c r="AT45" s="330"/>
      <c r="AU45" s="23">
        <f t="shared" si="5"/>
        <v>0</v>
      </c>
      <c r="AV45" s="22" t="str">
        <f t="shared" si="6"/>
        <v>入力なし</v>
      </c>
      <c r="AW45" s="22" t="str">
        <f t="shared" ref="AW45:AW76" si="24">IF(AV45="入力なし","",IF(K45&lt;&gt;"","",AW$11))</f>
        <v/>
      </c>
      <c r="AX45" s="22" t="str">
        <f t="shared" ref="AX45:AX76" si="25">IF(AV45="入力なし","",IF(X45&lt;&gt;"","",AX$11))</f>
        <v/>
      </c>
      <c r="AY45" s="22" t="str">
        <f t="shared" ref="AY45:AY76" si="26">IF(AV45="入力なし","",IF(AF45&lt;&gt;"","",AY$11))</f>
        <v/>
      </c>
      <c r="AZ45" s="22" t="str">
        <f t="shared" si="10"/>
        <v/>
      </c>
      <c r="BA45" s="187" t="str">
        <f t="shared" si="11"/>
        <v/>
      </c>
      <c r="BB45" s="187" t="str">
        <f t="shared" si="12"/>
        <v/>
      </c>
      <c r="BC45" s="187">
        <f t="shared" si="13"/>
        <v>1048550</v>
      </c>
      <c r="BD45" s="187" t="str">
        <f t="shared" si="14"/>
        <v/>
      </c>
      <c r="BE45" s="187">
        <f t="shared" si="15"/>
        <v>1048550</v>
      </c>
      <c r="BF45" s="187" t="str">
        <f t="shared" si="16"/>
        <v/>
      </c>
      <c r="BG45" s="187">
        <f t="shared" si="17"/>
        <v>1048550</v>
      </c>
      <c r="BH45" s="187" t="str">
        <f t="shared" si="18"/>
        <v/>
      </c>
      <c r="BI45" s="22" t="str">
        <f t="shared" si="20"/>
        <v/>
      </c>
      <c r="BJ45" s="187" t="str">
        <f t="shared" si="21"/>
        <v/>
      </c>
      <c r="BK45" s="187" t="str">
        <f t="shared" si="22"/>
        <v/>
      </c>
      <c r="BL45" s="22" t="str">
        <f t="shared" si="23"/>
        <v/>
      </c>
      <c r="BM45" s="187" t="str">
        <f t="shared" si="19"/>
        <v/>
      </c>
      <c r="BN45" s="166"/>
      <c r="BO45" s="166"/>
    </row>
    <row r="46" spans="1:83" ht="32.25" customHeight="1">
      <c r="A46" s="20" t="str">
        <f t="shared" si="4"/>
        <v/>
      </c>
      <c r="C46" s="331" t="s">
        <v>133</v>
      </c>
      <c r="D46" s="332"/>
      <c r="E46" s="474"/>
      <c r="F46" s="474"/>
      <c r="G46" s="474"/>
      <c r="H46" s="474"/>
      <c r="I46" s="474"/>
      <c r="J46" s="474"/>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475"/>
      <c r="AN46" s="185"/>
      <c r="AP46" s="270"/>
      <c r="AS46" s="329" t="s">
        <v>133</v>
      </c>
      <c r="AT46" s="330"/>
      <c r="AU46" s="23">
        <f t="shared" si="5"/>
        <v>0</v>
      </c>
      <c r="AV46" s="22" t="str">
        <f t="shared" si="6"/>
        <v>入力なし</v>
      </c>
      <c r="AW46" s="22" t="str">
        <f t="shared" si="24"/>
        <v/>
      </c>
      <c r="AX46" s="22" t="str">
        <f t="shared" si="25"/>
        <v/>
      </c>
      <c r="AY46" s="22" t="str">
        <f t="shared" si="26"/>
        <v/>
      </c>
      <c r="AZ46" s="22" t="str">
        <f t="shared" si="10"/>
        <v/>
      </c>
      <c r="BA46" s="187" t="str">
        <f t="shared" si="11"/>
        <v/>
      </c>
      <c r="BB46" s="187" t="str">
        <f t="shared" si="12"/>
        <v/>
      </c>
      <c r="BC46" s="187">
        <f t="shared" si="13"/>
        <v>1048550</v>
      </c>
      <c r="BD46" s="187" t="str">
        <f t="shared" si="14"/>
        <v/>
      </c>
      <c r="BE46" s="187">
        <f t="shared" si="15"/>
        <v>1048550</v>
      </c>
      <c r="BF46" s="187" t="str">
        <f t="shared" si="16"/>
        <v/>
      </c>
      <c r="BG46" s="187">
        <f t="shared" si="17"/>
        <v>1048550</v>
      </c>
      <c r="BH46" s="187" t="str">
        <f t="shared" si="18"/>
        <v/>
      </c>
      <c r="BI46" s="22" t="str">
        <f t="shared" si="20"/>
        <v/>
      </c>
      <c r="BJ46" s="187" t="str">
        <f t="shared" si="21"/>
        <v/>
      </c>
      <c r="BK46" s="187" t="str">
        <f t="shared" si="22"/>
        <v/>
      </c>
      <c r="BL46" s="22" t="str">
        <f t="shared" si="23"/>
        <v/>
      </c>
      <c r="BM46" s="187" t="str">
        <f t="shared" si="19"/>
        <v/>
      </c>
      <c r="BN46" s="166"/>
      <c r="BO46" s="166"/>
    </row>
    <row r="47" spans="1:83" ht="32.25" customHeight="1">
      <c r="A47" s="20" t="str">
        <f t="shared" si="4"/>
        <v/>
      </c>
      <c r="C47" s="331" t="s">
        <v>134</v>
      </c>
      <c r="D47" s="332"/>
      <c r="E47" s="474"/>
      <c r="F47" s="474"/>
      <c r="G47" s="474"/>
      <c r="H47" s="474"/>
      <c r="I47" s="474"/>
      <c r="J47" s="474"/>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475"/>
      <c r="AN47" s="185"/>
      <c r="AS47" s="329" t="s">
        <v>134</v>
      </c>
      <c r="AT47" s="330"/>
      <c r="AU47" s="23">
        <f t="shared" si="5"/>
        <v>0</v>
      </c>
      <c r="AV47" s="22" t="str">
        <f t="shared" si="6"/>
        <v>入力なし</v>
      </c>
      <c r="AW47" s="22" t="str">
        <f t="shared" si="24"/>
        <v/>
      </c>
      <c r="AX47" s="22" t="str">
        <f t="shared" si="25"/>
        <v/>
      </c>
      <c r="AY47" s="22" t="str">
        <f t="shared" si="26"/>
        <v/>
      </c>
      <c r="AZ47" s="22" t="str">
        <f t="shared" si="10"/>
        <v/>
      </c>
      <c r="BA47" s="187" t="str">
        <f t="shared" si="11"/>
        <v/>
      </c>
      <c r="BB47" s="187" t="str">
        <f t="shared" si="12"/>
        <v/>
      </c>
      <c r="BC47" s="187">
        <f t="shared" si="13"/>
        <v>1048550</v>
      </c>
      <c r="BD47" s="187" t="str">
        <f t="shared" si="14"/>
        <v/>
      </c>
      <c r="BE47" s="187">
        <f t="shared" si="15"/>
        <v>1048550</v>
      </c>
      <c r="BF47" s="187" t="str">
        <f t="shared" si="16"/>
        <v/>
      </c>
      <c r="BG47" s="187">
        <f t="shared" si="17"/>
        <v>1048550</v>
      </c>
      <c r="BH47" s="187" t="str">
        <f t="shared" si="18"/>
        <v/>
      </c>
      <c r="BI47" s="22" t="str">
        <f t="shared" si="20"/>
        <v/>
      </c>
      <c r="BJ47" s="187" t="str">
        <f t="shared" si="21"/>
        <v/>
      </c>
      <c r="BK47" s="187" t="str">
        <f t="shared" si="22"/>
        <v/>
      </c>
      <c r="BL47" s="22" t="str">
        <f t="shared" si="23"/>
        <v/>
      </c>
      <c r="BM47" s="187" t="str">
        <f t="shared" si="19"/>
        <v/>
      </c>
      <c r="BN47" s="166"/>
      <c r="BO47" s="166"/>
    </row>
    <row r="48" spans="1:83" ht="32.25" customHeight="1">
      <c r="A48" s="20" t="str">
        <f t="shared" si="4"/>
        <v/>
      </c>
      <c r="C48" s="331" t="s">
        <v>135</v>
      </c>
      <c r="D48" s="332"/>
      <c r="E48" s="474"/>
      <c r="F48" s="474"/>
      <c r="G48" s="474"/>
      <c r="H48" s="474"/>
      <c r="I48" s="474"/>
      <c r="J48" s="474"/>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475"/>
      <c r="AN48" s="185"/>
      <c r="AS48" s="329" t="s">
        <v>135</v>
      </c>
      <c r="AT48" s="330"/>
      <c r="AU48" s="23">
        <f t="shared" si="5"/>
        <v>0</v>
      </c>
      <c r="AV48" s="22" t="str">
        <f t="shared" si="6"/>
        <v>入力なし</v>
      </c>
      <c r="AW48" s="22" t="str">
        <f t="shared" si="24"/>
        <v/>
      </c>
      <c r="AX48" s="22" t="str">
        <f t="shared" si="25"/>
        <v/>
      </c>
      <c r="AY48" s="22" t="str">
        <f t="shared" si="26"/>
        <v/>
      </c>
      <c r="AZ48" s="22" t="str">
        <f t="shared" si="10"/>
        <v/>
      </c>
      <c r="BA48" s="187" t="str">
        <f t="shared" si="11"/>
        <v/>
      </c>
      <c r="BB48" s="187" t="str">
        <f t="shared" si="12"/>
        <v/>
      </c>
      <c r="BC48" s="187">
        <f t="shared" si="13"/>
        <v>1048550</v>
      </c>
      <c r="BD48" s="187" t="str">
        <f t="shared" si="14"/>
        <v/>
      </c>
      <c r="BE48" s="187">
        <f t="shared" si="15"/>
        <v>1048550</v>
      </c>
      <c r="BF48" s="187" t="str">
        <f t="shared" si="16"/>
        <v/>
      </c>
      <c r="BG48" s="187">
        <f t="shared" si="17"/>
        <v>1048550</v>
      </c>
      <c r="BH48" s="187" t="str">
        <f t="shared" si="18"/>
        <v/>
      </c>
      <c r="BI48" s="22" t="str">
        <f t="shared" si="20"/>
        <v/>
      </c>
      <c r="BJ48" s="187" t="str">
        <f t="shared" si="21"/>
        <v/>
      </c>
      <c r="BK48" s="187" t="str">
        <f t="shared" si="22"/>
        <v/>
      </c>
      <c r="BL48" s="22" t="str">
        <f t="shared" si="23"/>
        <v/>
      </c>
      <c r="BM48" s="187" t="str">
        <f t="shared" si="19"/>
        <v/>
      </c>
      <c r="BN48" s="166"/>
      <c r="BO48" s="166"/>
    </row>
    <row r="49" spans="1:67" ht="32.25" customHeight="1">
      <c r="A49" s="20" t="str">
        <f t="shared" si="4"/>
        <v/>
      </c>
      <c r="C49" s="331" t="s">
        <v>136</v>
      </c>
      <c r="D49" s="332"/>
      <c r="E49" s="474"/>
      <c r="F49" s="474"/>
      <c r="G49" s="474"/>
      <c r="H49" s="474"/>
      <c r="I49" s="474"/>
      <c r="J49" s="474"/>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475"/>
      <c r="AN49" s="185"/>
      <c r="AS49" s="329" t="s">
        <v>136</v>
      </c>
      <c r="AT49" s="330"/>
      <c r="AU49" s="23">
        <f t="shared" si="5"/>
        <v>0</v>
      </c>
      <c r="AV49" s="22" t="str">
        <f t="shared" si="6"/>
        <v>入力なし</v>
      </c>
      <c r="AW49" s="22" t="str">
        <f t="shared" si="24"/>
        <v/>
      </c>
      <c r="AX49" s="22" t="str">
        <f t="shared" si="25"/>
        <v/>
      </c>
      <c r="AY49" s="22" t="str">
        <f t="shared" si="26"/>
        <v/>
      </c>
      <c r="AZ49" s="22" t="str">
        <f t="shared" si="10"/>
        <v/>
      </c>
      <c r="BA49" s="187" t="str">
        <f t="shared" si="11"/>
        <v/>
      </c>
      <c r="BB49" s="187" t="str">
        <f t="shared" si="12"/>
        <v/>
      </c>
      <c r="BC49" s="187">
        <f t="shared" si="13"/>
        <v>1048550</v>
      </c>
      <c r="BD49" s="187" t="str">
        <f t="shared" si="14"/>
        <v/>
      </c>
      <c r="BE49" s="187">
        <f t="shared" si="15"/>
        <v>1048550</v>
      </c>
      <c r="BF49" s="187" t="str">
        <f t="shared" si="16"/>
        <v/>
      </c>
      <c r="BG49" s="187">
        <f t="shared" si="17"/>
        <v>1048550</v>
      </c>
      <c r="BH49" s="187" t="str">
        <f t="shared" si="18"/>
        <v/>
      </c>
      <c r="BI49" s="22" t="str">
        <f t="shared" si="20"/>
        <v/>
      </c>
      <c r="BJ49" s="187" t="str">
        <f t="shared" si="21"/>
        <v/>
      </c>
      <c r="BK49" s="187" t="str">
        <f t="shared" si="22"/>
        <v/>
      </c>
      <c r="BL49" s="22" t="str">
        <f t="shared" si="23"/>
        <v/>
      </c>
      <c r="BM49" s="187" t="str">
        <f t="shared" si="19"/>
        <v/>
      </c>
      <c r="BN49" s="166"/>
      <c r="BO49" s="166"/>
    </row>
    <row r="50" spans="1:67" ht="32.25" customHeight="1">
      <c r="A50" s="20" t="str">
        <f t="shared" si="4"/>
        <v/>
      </c>
      <c r="C50" s="331" t="s">
        <v>137</v>
      </c>
      <c r="D50" s="332"/>
      <c r="E50" s="474"/>
      <c r="F50" s="474"/>
      <c r="G50" s="474"/>
      <c r="H50" s="474"/>
      <c r="I50" s="474"/>
      <c r="J50" s="474"/>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475"/>
      <c r="AN50" s="185"/>
      <c r="AS50" s="329" t="s">
        <v>137</v>
      </c>
      <c r="AT50" s="330"/>
      <c r="AU50" s="23">
        <f t="shared" si="5"/>
        <v>0</v>
      </c>
      <c r="AV50" s="22" t="str">
        <f t="shared" si="6"/>
        <v>入力なし</v>
      </c>
      <c r="AW50" s="22" t="str">
        <f t="shared" si="24"/>
        <v/>
      </c>
      <c r="AX50" s="22" t="str">
        <f t="shared" si="25"/>
        <v/>
      </c>
      <c r="AY50" s="22" t="str">
        <f t="shared" si="26"/>
        <v/>
      </c>
      <c r="AZ50" s="22" t="str">
        <f t="shared" si="10"/>
        <v/>
      </c>
      <c r="BA50" s="187" t="str">
        <f t="shared" si="11"/>
        <v/>
      </c>
      <c r="BB50" s="187" t="str">
        <f t="shared" si="12"/>
        <v/>
      </c>
      <c r="BC50" s="187">
        <f t="shared" si="13"/>
        <v>1048550</v>
      </c>
      <c r="BD50" s="187" t="str">
        <f t="shared" si="14"/>
        <v/>
      </c>
      <c r="BE50" s="187">
        <f t="shared" si="15"/>
        <v>1048550</v>
      </c>
      <c r="BF50" s="187" t="str">
        <f t="shared" si="16"/>
        <v/>
      </c>
      <c r="BG50" s="187">
        <f t="shared" si="17"/>
        <v>1048550</v>
      </c>
      <c r="BH50" s="187" t="str">
        <f t="shared" si="18"/>
        <v/>
      </c>
      <c r="BI50" s="22" t="str">
        <f t="shared" si="20"/>
        <v/>
      </c>
      <c r="BJ50" s="187" t="str">
        <f t="shared" si="21"/>
        <v/>
      </c>
      <c r="BK50" s="187" t="str">
        <f t="shared" si="22"/>
        <v/>
      </c>
      <c r="BL50" s="22" t="str">
        <f t="shared" si="23"/>
        <v/>
      </c>
      <c r="BM50" s="187" t="str">
        <f t="shared" si="19"/>
        <v/>
      </c>
      <c r="BN50" s="166"/>
      <c r="BO50" s="166"/>
    </row>
    <row r="51" spans="1:67" ht="32.25" customHeight="1">
      <c r="A51" s="20" t="str">
        <f t="shared" si="4"/>
        <v/>
      </c>
      <c r="C51" s="331" t="s">
        <v>138</v>
      </c>
      <c r="D51" s="332"/>
      <c r="E51" s="474"/>
      <c r="F51" s="474"/>
      <c r="G51" s="474"/>
      <c r="H51" s="474"/>
      <c r="I51" s="474"/>
      <c r="J51" s="474"/>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475"/>
      <c r="AN51" s="185"/>
      <c r="AS51" s="329" t="s">
        <v>138</v>
      </c>
      <c r="AT51" s="330"/>
      <c r="AU51" s="23">
        <f t="shared" si="5"/>
        <v>0</v>
      </c>
      <c r="AV51" s="22" t="str">
        <f t="shared" si="6"/>
        <v>入力なし</v>
      </c>
      <c r="AW51" s="22" t="str">
        <f t="shared" si="24"/>
        <v/>
      </c>
      <c r="AX51" s="22" t="str">
        <f t="shared" si="25"/>
        <v/>
      </c>
      <c r="AY51" s="22" t="str">
        <f t="shared" si="26"/>
        <v/>
      </c>
      <c r="AZ51" s="22" t="str">
        <f t="shared" si="10"/>
        <v/>
      </c>
      <c r="BA51" s="187" t="str">
        <f t="shared" si="11"/>
        <v/>
      </c>
      <c r="BB51" s="187" t="str">
        <f t="shared" si="12"/>
        <v/>
      </c>
      <c r="BC51" s="187">
        <f t="shared" si="13"/>
        <v>1048550</v>
      </c>
      <c r="BD51" s="187" t="str">
        <f t="shared" si="14"/>
        <v/>
      </c>
      <c r="BE51" s="187">
        <f t="shared" si="15"/>
        <v>1048550</v>
      </c>
      <c r="BF51" s="187" t="str">
        <f t="shared" si="16"/>
        <v/>
      </c>
      <c r="BG51" s="187">
        <f t="shared" si="17"/>
        <v>1048550</v>
      </c>
      <c r="BH51" s="187" t="str">
        <f t="shared" si="18"/>
        <v/>
      </c>
      <c r="BI51" s="22" t="str">
        <f t="shared" si="20"/>
        <v/>
      </c>
      <c r="BJ51" s="187" t="str">
        <f t="shared" si="21"/>
        <v/>
      </c>
      <c r="BK51" s="187" t="str">
        <f t="shared" si="22"/>
        <v/>
      </c>
      <c r="BL51" s="22" t="str">
        <f t="shared" si="23"/>
        <v/>
      </c>
      <c r="BM51" s="187" t="str">
        <f t="shared" si="19"/>
        <v/>
      </c>
      <c r="BN51" s="166"/>
      <c r="BO51" s="166"/>
    </row>
    <row r="52" spans="1:67" ht="32.25" customHeight="1">
      <c r="A52" s="20" t="str">
        <f t="shared" si="4"/>
        <v/>
      </c>
      <c r="C52" s="331" t="s">
        <v>139</v>
      </c>
      <c r="D52" s="332"/>
      <c r="E52" s="474"/>
      <c r="F52" s="474"/>
      <c r="G52" s="474"/>
      <c r="H52" s="474"/>
      <c r="I52" s="474"/>
      <c r="J52" s="474"/>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475"/>
      <c r="AN52" s="185"/>
      <c r="AS52" s="329" t="s">
        <v>139</v>
      </c>
      <c r="AT52" s="330"/>
      <c r="AU52" s="23">
        <f t="shared" si="5"/>
        <v>0</v>
      </c>
      <c r="AV52" s="22" t="str">
        <f t="shared" si="6"/>
        <v>入力なし</v>
      </c>
      <c r="AW52" s="22" t="str">
        <f t="shared" si="24"/>
        <v/>
      </c>
      <c r="AX52" s="22" t="str">
        <f t="shared" si="25"/>
        <v/>
      </c>
      <c r="AY52" s="22" t="str">
        <f t="shared" si="26"/>
        <v/>
      </c>
      <c r="AZ52" s="22" t="str">
        <f t="shared" si="10"/>
        <v/>
      </c>
      <c r="BA52" s="187" t="str">
        <f t="shared" si="11"/>
        <v/>
      </c>
      <c r="BB52" s="187" t="str">
        <f t="shared" si="12"/>
        <v/>
      </c>
      <c r="BC52" s="187">
        <f t="shared" si="13"/>
        <v>1048550</v>
      </c>
      <c r="BD52" s="187" t="str">
        <f t="shared" si="14"/>
        <v/>
      </c>
      <c r="BE52" s="187">
        <f t="shared" si="15"/>
        <v>1048550</v>
      </c>
      <c r="BF52" s="187" t="str">
        <f t="shared" si="16"/>
        <v/>
      </c>
      <c r="BG52" s="187">
        <f t="shared" si="17"/>
        <v>1048550</v>
      </c>
      <c r="BH52" s="187" t="str">
        <f t="shared" si="18"/>
        <v/>
      </c>
      <c r="BI52" s="22" t="str">
        <f t="shared" si="20"/>
        <v/>
      </c>
      <c r="BJ52" s="187" t="str">
        <f t="shared" si="21"/>
        <v/>
      </c>
      <c r="BK52" s="187" t="str">
        <f t="shared" si="22"/>
        <v/>
      </c>
      <c r="BL52" s="22" t="str">
        <f t="shared" si="23"/>
        <v/>
      </c>
      <c r="BM52" s="187" t="str">
        <f t="shared" si="19"/>
        <v/>
      </c>
      <c r="BN52" s="166"/>
      <c r="BO52" s="166"/>
    </row>
    <row r="53" spans="1:67" ht="32.25" customHeight="1">
      <c r="A53" s="20" t="str">
        <f t="shared" si="4"/>
        <v/>
      </c>
      <c r="C53" s="331" t="s">
        <v>140</v>
      </c>
      <c r="D53" s="332"/>
      <c r="E53" s="474"/>
      <c r="F53" s="474"/>
      <c r="G53" s="474"/>
      <c r="H53" s="474"/>
      <c r="I53" s="474"/>
      <c r="J53" s="474"/>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475"/>
      <c r="AN53" s="185"/>
      <c r="AS53" s="329" t="s">
        <v>140</v>
      </c>
      <c r="AT53" s="330"/>
      <c r="AU53" s="23">
        <f t="shared" si="5"/>
        <v>0</v>
      </c>
      <c r="AV53" s="22" t="str">
        <f t="shared" si="6"/>
        <v>入力なし</v>
      </c>
      <c r="AW53" s="22" t="str">
        <f t="shared" si="24"/>
        <v/>
      </c>
      <c r="AX53" s="22" t="str">
        <f t="shared" si="25"/>
        <v/>
      </c>
      <c r="AY53" s="22" t="str">
        <f t="shared" si="26"/>
        <v/>
      </c>
      <c r="AZ53" s="22" t="str">
        <f t="shared" si="10"/>
        <v/>
      </c>
      <c r="BA53" s="187" t="str">
        <f t="shared" si="11"/>
        <v/>
      </c>
      <c r="BB53" s="187" t="str">
        <f t="shared" si="12"/>
        <v/>
      </c>
      <c r="BC53" s="187">
        <f t="shared" si="13"/>
        <v>1048550</v>
      </c>
      <c r="BD53" s="187" t="str">
        <f t="shared" si="14"/>
        <v/>
      </c>
      <c r="BE53" s="187">
        <f t="shared" si="15"/>
        <v>1048550</v>
      </c>
      <c r="BF53" s="187" t="str">
        <f t="shared" si="16"/>
        <v/>
      </c>
      <c r="BG53" s="187">
        <f t="shared" si="17"/>
        <v>1048550</v>
      </c>
      <c r="BH53" s="187" t="str">
        <f t="shared" si="18"/>
        <v/>
      </c>
      <c r="BI53" s="22" t="str">
        <f t="shared" si="20"/>
        <v/>
      </c>
      <c r="BJ53" s="187" t="str">
        <f t="shared" si="21"/>
        <v/>
      </c>
      <c r="BK53" s="187" t="str">
        <f t="shared" si="22"/>
        <v/>
      </c>
      <c r="BL53" s="22" t="str">
        <f t="shared" si="23"/>
        <v/>
      </c>
      <c r="BM53" s="187" t="str">
        <f t="shared" si="19"/>
        <v/>
      </c>
      <c r="BN53" s="166"/>
      <c r="BO53" s="166"/>
    </row>
    <row r="54" spans="1:67" ht="32.25" customHeight="1">
      <c r="A54" s="20" t="str">
        <f t="shared" si="4"/>
        <v/>
      </c>
      <c r="C54" s="331" t="s">
        <v>141</v>
      </c>
      <c r="D54" s="332"/>
      <c r="E54" s="474"/>
      <c r="F54" s="474"/>
      <c r="G54" s="474"/>
      <c r="H54" s="474"/>
      <c r="I54" s="474"/>
      <c r="J54" s="474"/>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475"/>
      <c r="AN54" s="185"/>
      <c r="AS54" s="329" t="s">
        <v>141</v>
      </c>
      <c r="AT54" s="330"/>
      <c r="AU54" s="23">
        <f t="shared" si="5"/>
        <v>0</v>
      </c>
      <c r="AV54" s="22" t="str">
        <f t="shared" si="6"/>
        <v>入力なし</v>
      </c>
      <c r="AW54" s="22" t="str">
        <f t="shared" si="24"/>
        <v/>
      </c>
      <c r="AX54" s="22" t="str">
        <f t="shared" si="25"/>
        <v/>
      </c>
      <c r="AY54" s="22" t="str">
        <f t="shared" si="26"/>
        <v/>
      </c>
      <c r="AZ54" s="22" t="str">
        <f t="shared" si="10"/>
        <v/>
      </c>
      <c r="BA54" s="187" t="str">
        <f t="shared" si="11"/>
        <v/>
      </c>
      <c r="BB54" s="187" t="str">
        <f t="shared" si="12"/>
        <v/>
      </c>
      <c r="BC54" s="187">
        <f t="shared" si="13"/>
        <v>1048550</v>
      </c>
      <c r="BD54" s="187" t="str">
        <f t="shared" si="14"/>
        <v/>
      </c>
      <c r="BE54" s="187">
        <f t="shared" si="15"/>
        <v>1048550</v>
      </c>
      <c r="BF54" s="187" t="str">
        <f t="shared" si="16"/>
        <v/>
      </c>
      <c r="BG54" s="187">
        <f t="shared" si="17"/>
        <v>1048550</v>
      </c>
      <c r="BH54" s="187" t="str">
        <f t="shared" si="18"/>
        <v/>
      </c>
      <c r="BI54" s="22" t="str">
        <f t="shared" si="20"/>
        <v/>
      </c>
      <c r="BJ54" s="187" t="str">
        <f t="shared" si="21"/>
        <v/>
      </c>
      <c r="BK54" s="187" t="str">
        <f t="shared" si="22"/>
        <v/>
      </c>
      <c r="BL54" s="22" t="str">
        <f t="shared" si="23"/>
        <v/>
      </c>
      <c r="BM54" s="187" t="str">
        <f t="shared" si="19"/>
        <v/>
      </c>
      <c r="BN54" s="166"/>
      <c r="BO54" s="166"/>
    </row>
    <row r="55" spans="1:67" ht="32.25" customHeight="1">
      <c r="A55" s="20" t="str">
        <f t="shared" si="4"/>
        <v/>
      </c>
      <c r="C55" s="331" t="s">
        <v>142</v>
      </c>
      <c r="D55" s="332"/>
      <c r="E55" s="474"/>
      <c r="F55" s="474"/>
      <c r="G55" s="474"/>
      <c r="H55" s="474"/>
      <c r="I55" s="474"/>
      <c r="J55" s="474"/>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475"/>
      <c r="AN55" s="185"/>
      <c r="AS55" s="329" t="s">
        <v>142</v>
      </c>
      <c r="AT55" s="330"/>
      <c r="AU55" s="23">
        <f t="shared" si="5"/>
        <v>0</v>
      </c>
      <c r="AV55" s="22" t="str">
        <f t="shared" si="6"/>
        <v>入力なし</v>
      </c>
      <c r="AW55" s="22" t="str">
        <f t="shared" si="24"/>
        <v/>
      </c>
      <c r="AX55" s="22" t="str">
        <f t="shared" si="25"/>
        <v/>
      </c>
      <c r="AY55" s="22" t="str">
        <f t="shared" si="26"/>
        <v/>
      </c>
      <c r="AZ55" s="22" t="str">
        <f t="shared" si="10"/>
        <v/>
      </c>
      <c r="BA55" s="187" t="str">
        <f t="shared" si="11"/>
        <v/>
      </c>
      <c r="BB55" s="187" t="str">
        <f t="shared" si="12"/>
        <v/>
      </c>
      <c r="BC55" s="187">
        <f t="shared" si="13"/>
        <v>1048550</v>
      </c>
      <c r="BD55" s="187" t="str">
        <f t="shared" si="14"/>
        <v/>
      </c>
      <c r="BE55" s="187">
        <f t="shared" si="15"/>
        <v>1048550</v>
      </c>
      <c r="BF55" s="187" t="str">
        <f t="shared" si="16"/>
        <v/>
      </c>
      <c r="BG55" s="187">
        <f t="shared" si="17"/>
        <v>1048550</v>
      </c>
      <c r="BH55" s="187" t="str">
        <f t="shared" si="18"/>
        <v/>
      </c>
      <c r="BI55" s="22" t="str">
        <f t="shared" si="20"/>
        <v/>
      </c>
      <c r="BJ55" s="187" t="str">
        <f t="shared" si="21"/>
        <v/>
      </c>
      <c r="BK55" s="187" t="str">
        <f t="shared" si="22"/>
        <v/>
      </c>
      <c r="BL55" s="22" t="str">
        <f t="shared" si="23"/>
        <v/>
      </c>
      <c r="BM55" s="187" t="str">
        <f t="shared" si="19"/>
        <v/>
      </c>
      <c r="BN55" s="166"/>
      <c r="BO55" s="166"/>
    </row>
    <row r="56" spans="1:67" ht="32.25" customHeight="1">
      <c r="A56" s="20" t="str">
        <f t="shared" si="4"/>
        <v/>
      </c>
      <c r="C56" s="331" t="s">
        <v>143</v>
      </c>
      <c r="D56" s="332"/>
      <c r="E56" s="474"/>
      <c r="F56" s="474"/>
      <c r="G56" s="474"/>
      <c r="H56" s="474"/>
      <c r="I56" s="474"/>
      <c r="J56" s="474"/>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475"/>
      <c r="AN56" s="185"/>
      <c r="AS56" s="329" t="s">
        <v>143</v>
      </c>
      <c r="AT56" s="330"/>
      <c r="AU56" s="23">
        <f t="shared" si="5"/>
        <v>0</v>
      </c>
      <c r="AV56" s="22" t="str">
        <f t="shared" si="6"/>
        <v>入力なし</v>
      </c>
      <c r="AW56" s="22" t="str">
        <f t="shared" si="24"/>
        <v/>
      </c>
      <c r="AX56" s="22" t="str">
        <f t="shared" si="25"/>
        <v/>
      </c>
      <c r="AY56" s="22" t="str">
        <f t="shared" si="26"/>
        <v/>
      </c>
      <c r="AZ56" s="22" t="str">
        <f t="shared" si="10"/>
        <v/>
      </c>
      <c r="BA56" s="187" t="str">
        <f t="shared" si="11"/>
        <v/>
      </c>
      <c r="BB56" s="187" t="str">
        <f t="shared" si="12"/>
        <v/>
      </c>
      <c r="BC56" s="187">
        <f t="shared" si="13"/>
        <v>1048550</v>
      </c>
      <c r="BD56" s="187" t="str">
        <f t="shared" si="14"/>
        <v/>
      </c>
      <c r="BE56" s="187">
        <f t="shared" si="15"/>
        <v>1048550</v>
      </c>
      <c r="BF56" s="187" t="str">
        <f t="shared" si="16"/>
        <v/>
      </c>
      <c r="BG56" s="187">
        <f t="shared" si="17"/>
        <v>1048550</v>
      </c>
      <c r="BH56" s="187" t="str">
        <f t="shared" si="18"/>
        <v/>
      </c>
      <c r="BI56" s="22" t="str">
        <f t="shared" si="20"/>
        <v/>
      </c>
      <c r="BJ56" s="187" t="str">
        <f t="shared" si="21"/>
        <v/>
      </c>
      <c r="BK56" s="187" t="str">
        <f t="shared" si="22"/>
        <v/>
      </c>
      <c r="BL56" s="22" t="str">
        <f t="shared" si="23"/>
        <v/>
      </c>
      <c r="BM56" s="187" t="str">
        <f t="shared" si="19"/>
        <v/>
      </c>
      <c r="BN56" s="166"/>
      <c r="BO56" s="166"/>
    </row>
    <row r="57" spans="1:67" ht="32.25" customHeight="1">
      <c r="A57" s="20" t="str">
        <f t="shared" si="4"/>
        <v/>
      </c>
      <c r="C57" s="331" t="s">
        <v>144</v>
      </c>
      <c r="D57" s="332"/>
      <c r="E57" s="474"/>
      <c r="F57" s="474"/>
      <c r="G57" s="474"/>
      <c r="H57" s="474"/>
      <c r="I57" s="474"/>
      <c r="J57" s="474"/>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475"/>
      <c r="AN57" s="185"/>
      <c r="AS57" s="329" t="s">
        <v>144</v>
      </c>
      <c r="AT57" s="330"/>
      <c r="AU57" s="23">
        <f t="shared" si="5"/>
        <v>0</v>
      </c>
      <c r="AV57" s="22" t="str">
        <f t="shared" si="6"/>
        <v>入力なし</v>
      </c>
      <c r="AW57" s="22" t="str">
        <f t="shared" si="24"/>
        <v/>
      </c>
      <c r="AX57" s="22" t="str">
        <f t="shared" si="25"/>
        <v/>
      </c>
      <c r="AY57" s="22" t="str">
        <f t="shared" si="26"/>
        <v/>
      </c>
      <c r="AZ57" s="22" t="str">
        <f t="shared" si="10"/>
        <v/>
      </c>
      <c r="BA57" s="187" t="str">
        <f t="shared" si="11"/>
        <v/>
      </c>
      <c r="BB57" s="187" t="str">
        <f t="shared" si="12"/>
        <v/>
      </c>
      <c r="BC57" s="187">
        <f t="shared" si="13"/>
        <v>1048550</v>
      </c>
      <c r="BD57" s="187" t="str">
        <f t="shared" si="14"/>
        <v/>
      </c>
      <c r="BE57" s="187">
        <f t="shared" si="15"/>
        <v>1048550</v>
      </c>
      <c r="BF57" s="187" t="str">
        <f t="shared" si="16"/>
        <v/>
      </c>
      <c r="BG57" s="187">
        <f t="shared" si="17"/>
        <v>1048550</v>
      </c>
      <c r="BH57" s="187" t="str">
        <f t="shared" si="18"/>
        <v/>
      </c>
      <c r="BI57" s="22" t="str">
        <f t="shared" si="20"/>
        <v/>
      </c>
      <c r="BJ57" s="187" t="str">
        <f t="shared" si="21"/>
        <v/>
      </c>
      <c r="BK57" s="187" t="str">
        <f t="shared" si="22"/>
        <v/>
      </c>
      <c r="BL57" s="22" t="str">
        <f t="shared" si="23"/>
        <v/>
      </c>
      <c r="BM57" s="187" t="str">
        <f t="shared" si="19"/>
        <v/>
      </c>
      <c r="BN57" s="166"/>
      <c r="BO57" s="166"/>
    </row>
    <row r="58" spans="1:67" ht="32.25" customHeight="1">
      <c r="A58" s="20" t="str">
        <f t="shared" si="4"/>
        <v/>
      </c>
      <c r="C58" s="331" t="s">
        <v>145</v>
      </c>
      <c r="D58" s="332"/>
      <c r="E58" s="474"/>
      <c r="F58" s="474"/>
      <c r="G58" s="474"/>
      <c r="H58" s="474"/>
      <c r="I58" s="474"/>
      <c r="J58" s="474"/>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475"/>
      <c r="AN58" s="185"/>
      <c r="AS58" s="329" t="s">
        <v>145</v>
      </c>
      <c r="AT58" s="330"/>
      <c r="AU58" s="23">
        <f t="shared" si="5"/>
        <v>0</v>
      </c>
      <c r="AV58" s="22" t="str">
        <f t="shared" si="6"/>
        <v>入力なし</v>
      </c>
      <c r="AW58" s="22" t="str">
        <f t="shared" si="24"/>
        <v/>
      </c>
      <c r="AX58" s="22" t="str">
        <f t="shared" si="25"/>
        <v/>
      </c>
      <c r="AY58" s="22" t="str">
        <f t="shared" si="26"/>
        <v/>
      </c>
      <c r="AZ58" s="22" t="str">
        <f t="shared" si="10"/>
        <v/>
      </c>
      <c r="BA58" s="187" t="str">
        <f t="shared" si="11"/>
        <v/>
      </c>
      <c r="BB58" s="187" t="str">
        <f t="shared" si="12"/>
        <v/>
      </c>
      <c r="BC58" s="187">
        <f t="shared" si="13"/>
        <v>1048550</v>
      </c>
      <c r="BD58" s="187" t="str">
        <f t="shared" si="14"/>
        <v/>
      </c>
      <c r="BE58" s="187">
        <f t="shared" si="15"/>
        <v>1048550</v>
      </c>
      <c r="BF58" s="187" t="str">
        <f t="shared" si="16"/>
        <v/>
      </c>
      <c r="BG58" s="187">
        <f t="shared" si="17"/>
        <v>1048550</v>
      </c>
      <c r="BH58" s="187" t="str">
        <f t="shared" si="18"/>
        <v/>
      </c>
      <c r="BI58" s="22" t="str">
        <f t="shared" si="20"/>
        <v/>
      </c>
      <c r="BJ58" s="187" t="str">
        <f t="shared" si="21"/>
        <v/>
      </c>
      <c r="BK58" s="187" t="str">
        <f t="shared" si="22"/>
        <v/>
      </c>
      <c r="BL58" s="22" t="str">
        <f t="shared" si="23"/>
        <v/>
      </c>
      <c r="BM58" s="187" t="str">
        <f t="shared" si="19"/>
        <v/>
      </c>
      <c r="BN58" s="166"/>
      <c r="BO58" s="166"/>
    </row>
    <row r="59" spans="1:67" ht="32.25" customHeight="1">
      <c r="A59" s="20" t="str">
        <f t="shared" si="4"/>
        <v/>
      </c>
      <c r="C59" s="331" t="s">
        <v>146</v>
      </c>
      <c r="D59" s="332"/>
      <c r="E59" s="474"/>
      <c r="F59" s="474"/>
      <c r="G59" s="474"/>
      <c r="H59" s="474"/>
      <c r="I59" s="474"/>
      <c r="J59" s="474"/>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475"/>
      <c r="AN59" s="185"/>
      <c r="AS59" s="329" t="s">
        <v>146</v>
      </c>
      <c r="AT59" s="330"/>
      <c r="AU59" s="23">
        <f t="shared" si="5"/>
        <v>0</v>
      </c>
      <c r="AV59" s="22" t="str">
        <f t="shared" si="6"/>
        <v>入力なし</v>
      </c>
      <c r="AW59" s="22" t="str">
        <f t="shared" si="24"/>
        <v/>
      </c>
      <c r="AX59" s="22" t="str">
        <f t="shared" si="25"/>
        <v/>
      </c>
      <c r="AY59" s="22" t="str">
        <f t="shared" si="26"/>
        <v/>
      </c>
      <c r="AZ59" s="22" t="str">
        <f t="shared" si="10"/>
        <v/>
      </c>
      <c r="BA59" s="187" t="str">
        <f t="shared" si="11"/>
        <v/>
      </c>
      <c r="BB59" s="187" t="str">
        <f t="shared" si="12"/>
        <v/>
      </c>
      <c r="BC59" s="187">
        <f t="shared" si="13"/>
        <v>1048550</v>
      </c>
      <c r="BD59" s="187" t="str">
        <f t="shared" si="14"/>
        <v/>
      </c>
      <c r="BE59" s="187">
        <f t="shared" si="15"/>
        <v>1048550</v>
      </c>
      <c r="BF59" s="187" t="str">
        <f t="shared" si="16"/>
        <v/>
      </c>
      <c r="BG59" s="187">
        <f t="shared" si="17"/>
        <v>1048550</v>
      </c>
      <c r="BH59" s="187" t="str">
        <f t="shared" si="18"/>
        <v/>
      </c>
      <c r="BI59" s="22" t="str">
        <f t="shared" si="20"/>
        <v/>
      </c>
      <c r="BJ59" s="187" t="str">
        <f t="shared" si="21"/>
        <v/>
      </c>
      <c r="BK59" s="187" t="str">
        <f t="shared" si="22"/>
        <v/>
      </c>
      <c r="BL59" s="22" t="str">
        <f t="shared" si="23"/>
        <v/>
      </c>
      <c r="BM59" s="187" t="str">
        <f t="shared" si="19"/>
        <v/>
      </c>
      <c r="BN59" s="166"/>
      <c r="BO59" s="166"/>
    </row>
    <row r="60" spans="1:67" ht="32.25" customHeight="1">
      <c r="A60" s="20" t="str">
        <f t="shared" si="4"/>
        <v/>
      </c>
      <c r="C60" s="331" t="s">
        <v>147</v>
      </c>
      <c r="D60" s="332"/>
      <c r="E60" s="474"/>
      <c r="F60" s="474"/>
      <c r="G60" s="474"/>
      <c r="H60" s="474"/>
      <c r="I60" s="474"/>
      <c r="J60" s="474"/>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475"/>
      <c r="AN60" s="185"/>
      <c r="AS60" s="329" t="s">
        <v>147</v>
      </c>
      <c r="AT60" s="330"/>
      <c r="AU60" s="23">
        <f t="shared" si="5"/>
        <v>0</v>
      </c>
      <c r="AV60" s="22" t="str">
        <f t="shared" si="6"/>
        <v>入力なし</v>
      </c>
      <c r="AW60" s="22" t="str">
        <f t="shared" si="24"/>
        <v/>
      </c>
      <c r="AX60" s="22" t="str">
        <f t="shared" si="25"/>
        <v/>
      </c>
      <c r="AY60" s="22" t="str">
        <f t="shared" si="26"/>
        <v/>
      </c>
      <c r="AZ60" s="22" t="str">
        <f t="shared" si="10"/>
        <v/>
      </c>
      <c r="BA60" s="187" t="str">
        <f t="shared" si="11"/>
        <v/>
      </c>
      <c r="BB60" s="187" t="str">
        <f t="shared" si="12"/>
        <v/>
      </c>
      <c r="BC60" s="187">
        <f t="shared" si="13"/>
        <v>1048550</v>
      </c>
      <c r="BD60" s="187" t="str">
        <f t="shared" si="14"/>
        <v/>
      </c>
      <c r="BE60" s="187">
        <f t="shared" si="15"/>
        <v>1048550</v>
      </c>
      <c r="BF60" s="187" t="str">
        <f t="shared" si="16"/>
        <v/>
      </c>
      <c r="BG60" s="187">
        <f t="shared" si="17"/>
        <v>1048550</v>
      </c>
      <c r="BH60" s="187" t="str">
        <f t="shared" si="18"/>
        <v/>
      </c>
      <c r="BI60" s="22" t="str">
        <f t="shared" si="20"/>
        <v/>
      </c>
      <c r="BJ60" s="187" t="str">
        <f t="shared" si="21"/>
        <v/>
      </c>
      <c r="BK60" s="187" t="str">
        <f t="shared" si="22"/>
        <v/>
      </c>
      <c r="BL60" s="22" t="str">
        <f t="shared" si="23"/>
        <v/>
      </c>
      <c r="BM60" s="187" t="str">
        <f t="shared" si="19"/>
        <v/>
      </c>
      <c r="BN60" s="166"/>
      <c r="BO60" s="166"/>
    </row>
    <row r="61" spans="1:67" ht="32.25" customHeight="1">
      <c r="A61" s="20" t="str">
        <f t="shared" si="4"/>
        <v/>
      </c>
      <c r="C61" s="331" t="s">
        <v>148</v>
      </c>
      <c r="D61" s="332"/>
      <c r="E61" s="474"/>
      <c r="F61" s="474"/>
      <c r="G61" s="474"/>
      <c r="H61" s="474"/>
      <c r="I61" s="474"/>
      <c r="J61" s="474"/>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475"/>
      <c r="AN61" s="185"/>
      <c r="AS61" s="329" t="s">
        <v>148</v>
      </c>
      <c r="AT61" s="330"/>
      <c r="AU61" s="23">
        <f t="shared" si="5"/>
        <v>0</v>
      </c>
      <c r="AV61" s="22" t="str">
        <f t="shared" si="6"/>
        <v>入力なし</v>
      </c>
      <c r="AW61" s="22" t="str">
        <f t="shared" si="24"/>
        <v/>
      </c>
      <c r="AX61" s="22" t="str">
        <f t="shared" si="25"/>
        <v/>
      </c>
      <c r="AY61" s="22" t="str">
        <f t="shared" si="26"/>
        <v/>
      </c>
      <c r="AZ61" s="22" t="str">
        <f t="shared" si="10"/>
        <v/>
      </c>
      <c r="BA61" s="187" t="str">
        <f t="shared" si="11"/>
        <v/>
      </c>
      <c r="BB61" s="187" t="str">
        <f t="shared" si="12"/>
        <v/>
      </c>
      <c r="BC61" s="187">
        <f t="shared" si="13"/>
        <v>1048550</v>
      </c>
      <c r="BD61" s="187" t="str">
        <f t="shared" si="14"/>
        <v/>
      </c>
      <c r="BE61" s="187">
        <f t="shared" si="15"/>
        <v>1048550</v>
      </c>
      <c r="BF61" s="187" t="str">
        <f t="shared" si="16"/>
        <v/>
      </c>
      <c r="BG61" s="187">
        <f t="shared" si="17"/>
        <v>1048550</v>
      </c>
      <c r="BH61" s="187" t="str">
        <f t="shared" si="18"/>
        <v/>
      </c>
      <c r="BI61" s="22" t="str">
        <f t="shared" si="20"/>
        <v/>
      </c>
      <c r="BJ61" s="187" t="str">
        <f t="shared" si="21"/>
        <v/>
      </c>
      <c r="BK61" s="187" t="str">
        <f t="shared" si="22"/>
        <v/>
      </c>
      <c r="BL61" s="22" t="str">
        <f t="shared" si="23"/>
        <v/>
      </c>
      <c r="BM61" s="187" t="str">
        <f t="shared" si="19"/>
        <v/>
      </c>
      <c r="BN61" s="166"/>
      <c r="BO61" s="166"/>
    </row>
    <row r="62" spans="1:67" ht="32.25" customHeight="1">
      <c r="A62" s="20" t="str">
        <f t="shared" si="4"/>
        <v/>
      </c>
      <c r="C62" s="331" t="s">
        <v>149</v>
      </c>
      <c r="D62" s="332"/>
      <c r="E62" s="474"/>
      <c r="F62" s="474"/>
      <c r="G62" s="474"/>
      <c r="H62" s="474"/>
      <c r="I62" s="474"/>
      <c r="J62" s="474"/>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475"/>
      <c r="AN62" s="185"/>
      <c r="AS62" s="329" t="s">
        <v>149</v>
      </c>
      <c r="AT62" s="330"/>
      <c r="AU62" s="23">
        <f t="shared" si="5"/>
        <v>0</v>
      </c>
      <c r="AV62" s="22" t="str">
        <f t="shared" si="6"/>
        <v>入力なし</v>
      </c>
      <c r="AW62" s="22" t="str">
        <f t="shared" si="24"/>
        <v/>
      </c>
      <c r="AX62" s="22" t="str">
        <f t="shared" si="25"/>
        <v/>
      </c>
      <c r="AY62" s="22" t="str">
        <f t="shared" si="26"/>
        <v/>
      </c>
      <c r="AZ62" s="22" t="str">
        <f t="shared" si="10"/>
        <v/>
      </c>
      <c r="BA62" s="187" t="str">
        <f t="shared" si="11"/>
        <v/>
      </c>
      <c r="BB62" s="187" t="str">
        <f t="shared" si="12"/>
        <v/>
      </c>
      <c r="BC62" s="187">
        <f t="shared" si="13"/>
        <v>1048550</v>
      </c>
      <c r="BD62" s="187" t="str">
        <f t="shared" si="14"/>
        <v/>
      </c>
      <c r="BE62" s="187">
        <f t="shared" si="15"/>
        <v>1048550</v>
      </c>
      <c r="BF62" s="187" t="str">
        <f t="shared" si="16"/>
        <v/>
      </c>
      <c r="BG62" s="187">
        <f t="shared" si="17"/>
        <v>1048550</v>
      </c>
      <c r="BH62" s="187" t="str">
        <f t="shared" si="18"/>
        <v/>
      </c>
      <c r="BI62" s="22" t="str">
        <f t="shared" si="20"/>
        <v/>
      </c>
      <c r="BJ62" s="187" t="str">
        <f t="shared" si="21"/>
        <v/>
      </c>
      <c r="BK62" s="187" t="str">
        <f t="shared" si="22"/>
        <v/>
      </c>
      <c r="BL62" s="22" t="str">
        <f t="shared" si="23"/>
        <v/>
      </c>
      <c r="BM62" s="187" t="str">
        <f t="shared" si="19"/>
        <v/>
      </c>
      <c r="BN62" s="166"/>
      <c r="BO62" s="166"/>
    </row>
    <row r="63" spans="1:67" ht="32.25" customHeight="1">
      <c r="A63" s="20" t="str">
        <f t="shared" si="4"/>
        <v/>
      </c>
      <c r="C63" s="331" t="s">
        <v>150</v>
      </c>
      <c r="D63" s="332"/>
      <c r="E63" s="474"/>
      <c r="F63" s="474"/>
      <c r="G63" s="474"/>
      <c r="H63" s="474"/>
      <c r="I63" s="474"/>
      <c r="J63" s="474"/>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475"/>
      <c r="AN63" s="185"/>
      <c r="AS63" s="329" t="s">
        <v>150</v>
      </c>
      <c r="AT63" s="330"/>
      <c r="AU63" s="23">
        <f t="shared" si="5"/>
        <v>0</v>
      </c>
      <c r="AV63" s="22" t="str">
        <f t="shared" si="6"/>
        <v>入力なし</v>
      </c>
      <c r="AW63" s="22" t="str">
        <f t="shared" si="24"/>
        <v/>
      </c>
      <c r="AX63" s="22" t="str">
        <f t="shared" si="25"/>
        <v/>
      </c>
      <c r="AY63" s="22" t="str">
        <f t="shared" si="26"/>
        <v/>
      </c>
      <c r="AZ63" s="22" t="str">
        <f t="shared" si="10"/>
        <v/>
      </c>
      <c r="BA63" s="187" t="str">
        <f t="shared" si="11"/>
        <v/>
      </c>
      <c r="BB63" s="187" t="str">
        <f t="shared" si="12"/>
        <v/>
      </c>
      <c r="BC63" s="187">
        <f t="shared" si="13"/>
        <v>1048550</v>
      </c>
      <c r="BD63" s="187" t="str">
        <f t="shared" si="14"/>
        <v/>
      </c>
      <c r="BE63" s="187">
        <f t="shared" si="15"/>
        <v>1048550</v>
      </c>
      <c r="BF63" s="187" t="str">
        <f t="shared" si="16"/>
        <v/>
      </c>
      <c r="BG63" s="187">
        <f t="shared" si="17"/>
        <v>1048550</v>
      </c>
      <c r="BH63" s="187" t="str">
        <f t="shared" si="18"/>
        <v/>
      </c>
      <c r="BI63" s="22" t="str">
        <f t="shared" si="20"/>
        <v/>
      </c>
      <c r="BJ63" s="187" t="str">
        <f t="shared" si="21"/>
        <v/>
      </c>
      <c r="BK63" s="187" t="str">
        <f t="shared" si="22"/>
        <v/>
      </c>
      <c r="BL63" s="22" t="str">
        <f t="shared" si="23"/>
        <v/>
      </c>
      <c r="BM63" s="187" t="str">
        <f t="shared" si="19"/>
        <v/>
      </c>
      <c r="BN63" s="166"/>
      <c r="BO63" s="166"/>
    </row>
    <row r="64" spans="1:67" ht="32.25" customHeight="1">
      <c r="A64" s="20" t="str">
        <f t="shared" si="4"/>
        <v/>
      </c>
      <c r="C64" s="331" t="s">
        <v>151</v>
      </c>
      <c r="D64" s="332"/>
      <c r="E64" s="474"/>
      <c r="F64" s="474"/>
      <c r="G64" s="474"/>
      <c r="H64" s="474"/>
      <c r="I64" s="474"/>
      <c r="J64" s="474"/>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475"/>
      <c r="AN64" s="185"/>
      <c r="AS64" s="329" t="s">
        <v>151</v>
      </c>
      <c r="AT64" s="330"/>
      <c r="AU64" s="23">
        <f t="shared" si="5"/>
        <v>0</v>
      </c>
      <c r="AV64" s="22" t="str">
        <f t="shared" si="6"/>
        <v>入力なし</v>
      </c>
      <c r="AW64" s="22" t="str">
        <f t="shared" si="24"/>
        <v/>
      </c>
      <c r="AX64" s="22" t="str">
        <f t="shared" si="25"/>
        <v/>
      </c>
      <c r="AY64" s="22" t="str">
        <f t="shared" si="26"/>
        <v/>
      </c>
      <c r="AZ64" s="22" t="str">
        <f t="shared" si="10"/>
        <v/>
      </c>
      <c r="BA64" s="187" t="str">
        <f t="shared" si="11"/>
        <v/>
      </c>
      <c r="BB64" s="187" t="str">
        <f t="shared" si="12"/>
        <v/>
      </c>
      <c r="BC64" s="187">
        <f t="shared" si="13"/>
        <v>1048550</v>
      </c>
      <c r="BD64" s="187" t="str">
        <f t="shared" si="14"/>
        <v/>
      </c>
      <c r="BE64" s="187">
        <f t="shared" si="15"/>
        <v>1048550</v>
      </c>
      <c r="BF64" s="187" t="str">
        <f t="shared" si="16"/>
        <v/>
      </c>
      <c r="BG64" s="187">
        <f t="shared" si="17"/>
        <v>1048550</v>
      </c>
      <c r="BH64" s="187" t="str">
        <f t="shared" si="18"/>
        <v/>
      </c>
      <c r="BI64" s="22" t="str">
        <f t="shared" si="20"/>
        <v/>
      </c>
      <c r="BJ64" s="187" t="str">
        <f t="shared" si="21"/>
        <v/>
      </c>
      <c r="BK64" s="187" t="str">
        <f t="shared" si="22"/>
        <v/>
      </c>
      <c r="BL64" s="22" t="str">
        <f t="shared" si="23"/>
        <v/>
      </c>
      <c r="BM64" s="187" t="str">
        <f t="shared" si="19"/>
        <v/>
      </c>
      <c r="BN64" s="166"/>
      <c r="BO64" s="166"/>
    </row>
    <row r="65" spans="1:67" ht="32.25" customHeight="1">
      <c r="A65" s="20" t="str">
        <f t="shared" si="4"/>
        <v/>
      </c>
      <c r="C65" s="331" t="s">
        <v>152</v>
      </c>
      <c r="D65" s="332"/>
      <c r="E65" s="474"/>
      <c r="F65" s="474"/>
      <c r="G65" s="474"/>
      <c r="H65" s="474"/>
      <c r="I65" s="474"/>
      <c r="J65" s="474"/>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475"/>
      <c r="AN65" s="185"/>
      <c r="AS65" s="329" t="s">
        <v>152</v>
      </c>
      <c r="AT65" s="330"/>
      <c r="AU65" s="23">
        <f t="shared" si="5"/>
        <v>0</v>
      </c>
      <c r="AV65" s="22" t="str">
        <f t="shared" si="6"/>
        <v>入力なし</v>
      </c>
      <c r="AW65" s="22" t="str">
        <f t="shared" si="24"/>
        <v/>
      </c>
      <c r="AX65" s="22" t="str">
        <f t="shared" si="25"/>
        <v/>
      </c>
      <c r="AY65" s="22" t="str">
        <f t="shared" si="26"/>
        <v/>
      </c>
      <c r="AZ65" s="22" t="str">
        <f t="shared" si="10"/>
        <v/>
      </c>
      <c r="BA65" s="187" t="str">
        <f t="shared" si="11"/>
        <v/>
      </c>
      <c r="BB65" s="187" t="str">
        <f t="shared" si="12"/>
        <v/>
      </c>
      <c r="BC65" s="187">
        <f t="shared" si="13"/>
        <v>1048550</v>
      </c>
      <c r="BD65" s="187" t="str">
        <f t="shared" si="14"/>
        <v/>
      </c>
      <c r="BE65" s="187">
        <f t="shared" si="15"/>
        <v>1048550</v>
      </c>
      <c r="BF65" s="187" t="str">
        <f t="shared" si="16"/>
        <v/>
      </c>
      <c r="BG65" s="187">
        <f t="shared" si="17"/>
        <v>1048550</v>
      </c>
      <c r="BH65" s="187" t="str">
        <f t="shared" si="18"/>
        <v/>
      </c>
      <c r="BI65" s="22" t="str">
        <f t="shared" si="20"/>
        <v/>
      </c>
      <c r="BJ65" s="187" t="str">
        <f t="shared" si="21"/>
        <v/>
      </c>
      <c r="BK65" s="187" t="str">
        <f t="shared" si="22"/>
        <v/>
      </c>
      <c r="BL65" s="22" t="str">
        <f t="shared" si="23"/>
        <v/>
      </c>
      <c r="BM65" s="187" t="str">
        <f t="shared" si="19"/>
        <v/>
      </c>
      <c r="BN65" s="166"/>
      <c r="BO65" s="166"/>
    </row>
    <row r="66" spans="1:67" ht="32.25" customHeight="1">
      <c r="A66" s="20" t="str">
        <f t="shared" si="4"/>
        <v/>
      </c>
      <c r="C66" s="331" t="s">
        <v>153</v>
      </c>
      <c r="D66" s="332"/>
      <c r="E66" s="474"/>
      <c r="F66" s="474"/>
      <c r="G66" s="474"/>
      <c r="H66" s="474"/>
      <c r="I66" s="474"/>
      <c r="J66" s="474"/>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475"/>
      <c r="AN66" s="185"/>
      <c r="AS66" s="329" t="s">
        <v>153</v>
      </c>
      <c r="AT66" s="330"/>
      <c r="AU66" s="23">
        <f t="shared" si="5"/>
        <v>0</v>
      </c>
      <c r="AV66" s="22" t="str">
        <f t="shared" si="6"/>
        <v>入力なし</v>
      </c>
      <c r="AW66" s="22" t="str">
        <f t="shared" si="24"/>
        <v/>
      </c>
      <c r="AX66" s="22" t="str">
        <f t="shared" si="25"/>
        <v/>
      </c>
      <c r="AY66" s="22" t="str">
        <f t="shared" si="26"/>
        <v/>
      </c>
      <c r="AZ66" s="22" t="str">
        <f t="shared" si="10"/>
        <v/>
      </c>
      <c r="BA66" s="187" t="str">
        <f t="shared" si="11"/>
        <v/>
      </c>
      <c r="BB66" s="187" t="str">
        <f t="shared" si="12"/>
        <v/>
      </c>
      <c r="BC66" s="187">
        <f t="shared" si="13"/>
        <v>1048550</v>
      </c>
      <c r="BD66" s="187" t="str">
        <f t="shared" si="14"/>
        <v/>
      </c>
      <c r="BE66" s="187">
        <f t="shared" si="15"/>
        <v>1048550</v>
      </c>
      <c r="BF66" s="187" t="str">
        <f t="shared" si="16"/>
        <v/>
      </c>
      <c r="BG66" s="187">
        <f t="shared" si="17"/>
        <v>1048550</v>
      </c>
      <c r="BH66" s="187" t="str">
        <f t="shared" si="18"/>
        <v/>
      </c>
      <c r="BI66" s="22" t="str">
        <f t="shared" si="20"/>
        <v/>
      </c>
      <c r="BJ66" s="187" t="str">
        <f t="shared" si="21"/>
        <v/>
      </c>
      <c r="BK66" s="187" t="str">
        <f t="shared" si="22"/>
        <v/>
      </c>
      <c r="BL66" s="22" t="str">
        <f t="shared" si="23"/>
        <v/>
      </c>
      <c r="BM66" s="187" t="str">
        <f t="shared" si="19"/>
        <v/>
      </c>
      <c r="BN66" s="166"/>
      <c r="BO66" s="166"/>
    </row>
    <row r="67" spans="1:67" ht="32.25" customHeight="1">
      <c r="A67" s="20" t="str">
        <f t="shared" si="4"/>
        <v/>
      </c>
      <c r="C67" s="331" t="s">
        <v>154</v>
      </c>
      <c r="D67" s="332"/>
      <c r="E67" s="474"/>
      <c r="F67" s="474"/>
      <c r="G67" s="474"/>
      <c r="H67" s="474"/>
      <c r="I67" s="474"/>
      <c r="J67" s="474"/>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475"/>
      <c r="AN67" s="185"/>
      <c r="AS67" s="329" t="s">
        <v>154</v>
      </c>
      <c r="AT67" s="330"/>
      <c r="AU67" s="23">
        <f t="shared" si="5"/>
        <v>0</v>
      </c>
      <c r="AV67" s="22" t="str">
        <f t="shared" si="6"/>
        <v>入力なし</v>
      </c>
      <c r="AW67" s="22" t="str">
        <f t="shared" si="24"/>
        <v/>
      </c>
      <c r="AX67" s="22" t="str">
        <f t="shared" si="25"/>
        <v/>
      </c>
      <c r="AY67" s="22" t="str">
        <f t="shared" si="26"/>
        <v/>
      </c>
      <c r="AZ67" s="22" t="str">
        <f t="shared" si="10"/>
        <v/>
      </c>
      <c r="BA67" s="187" t="str">
        <f t="shared" si="11"/>
        <v/>
      </c>
      <c r="BB67" s="187" t="str">
        <f t="shared" si="12"/>
        <v/>
      </c>
      <c r="BC67" s="187">
        <f t="shared" si="13"/>
        <v>1048550</v>
      </c>
      <c r="BD67" s="187" t="str">
        <f t="shared" si="14"/>
        <v/>
      </c>
      <c r="BE67" s="187">
        <f t="shared" si="15"/>
        <v>1048550</v>
      </c>
      <c r="BF67" s="187" t="str">
        <f t="shared" si="16"/>
        <v/>
      </c>
      <c r="BG67" s="187">
        <f t="shared" si="17"/>
        <v>1048550</v>
      </c>
      <c r="BH67" s="187" t="str">
        <f t="shared" si="18"/>
        <v/>
      </c>
      <c r="BI67" s="22" t="str">
        <f t="shared" si="20"/>
        <v/>
      </c>
      <c r="BJ67" s="187" t="str">
        <f t="shared" si="21"/>
        <v/>
      </c>
      <c r="BK67" s="187" t="str">
        <f t="shared" si="22"/>
        <v/>
      </c>
      <c r="BL67" s="22" t="str">
        <f t="shared" si="23"/>
        <v/>
      </c>
      <c r="BM67" s="187" t="str">
        <f t="shared" si="19"/>
        <v/>
      </c>
      <c r="BN67" s="166"/>
      <c r="BO67" s="166"/>
    </row>
    <row r="68" spans="1:67" ht="32.25" customHeight="1">
      <c r="A68" s="20" t="str">
        <f t="shared" si="4"/>
        <v/>
      </c>
      <c r="C68" s="331" t="s">
        <v>155</v>
      </c>
      <c r="D68" s="332"/>
      <c r="E68" s="474"/>
      <c r="F68" s="474"/>
      <c r="G68" s="474"/>
      <c r="H68" s="474"/>
      <c r="I68" s="474"/>
      <c r="J68" s="474"/>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475"/>
      <c r="AN68" s="185"/>
      <c r="AS68" s="329" t="s">
        <v>155</v>
      </c>
      <c r="AT68" s="330"/>
      <c r="AU68" s="23">
        <f t="shared" si="5"/>
        <v>0</v>
      </c>
      <c r="AV68" s="22" t="str">
        <f t="shared" si="6"/>
        <v>入力なし</v>
      </c>
      <c r="AW68" s="22" t="str">
        <f t="shared" si="24"/>
        <v/>
      </c>
      <c r="AX68" s="22" t="str">
        <f t="shared" si="25"/>
        <v/>
      </c>
      <c r="AY68" s="22" t="str">
        <f t="shared" si="26"/>
        <v/>
      </c>
      <c r="AZ68" s="22" t="str">
        <f t="shared" si="10"/>
        <v/>
      </c>
      <c r="BA68" s="187" t="str">
        <f t="shared" si="11"/>
        <v/>
      </c>
      <c r="BB68" s="187" t="str">
        <f t="shared" si="12"/>
        <v/>
      </c>
      <c r="BC68" s="187">
        <f t="shared" si="13"/>
        <v>1048550</v>
      </c>
      <c r="BD68" s="187" t="str">
        <f t="shared" si="14"/>
        <v/>
      </c>
      <c r="BE68" s="187">
        <f t="shared" si="15"/>
        <v>1048550</v>
      </c>
      <c r="BF68" s="187" t="str">
        <f t="shared" si="16"/>
        <v/>
      </c>
      <c r="BG68" s="187">
        <f t="shared" si="17"/>
        <v>1048550</v>
      </c>
      <c r="BH68" s="187" t="str">
        <f t="shared" si="18"/>
        <v/>
      </c>
      <c r="BI68" s="22" t="str">
        <f t="shared" si="20"/>
        <v/>
      </c>
      <c r="BJ68" s="187" t="str">
        <f t="shared" si="21"/>
        <v/>
      </c>
      <c r="BK68" s="187" t="str">
        <f t="shared" si="22"/>
        <v/>
      </c>
      <c r="BL68" s="22" t="str">
        <f t="shared" si="23"/>
        <v/>
      </c>
      <c r="BM68" s="187" t="str">
        <f t="shared" si="19"/>
        <v/>
      </c>
      <c r="BN68" s="166"/>
      <c r="BO68" s="166"/>
    </row>
    <row r="69" spans="1:67" ht="32.25" customHeight="1">
      <c r="A69" s="20" t="str">
        <f t="shared" si="4"/>
        <v/>
      </c>
      <c r="C69" s="331" t="s">
        <v>156</v>
      </c>
      <c r="D69" s="332"/>
      <c r="E69" s="474"/>
      <c r="F69" s="474"/>
      <c r="G69" s="474"/>
      <c r="H69" s="474"/>
      <c r="I69" s="474"/>
      <c r="J69" s="474"/>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475"/>
      <c r="AN69" s="185"/>
      <c r="AS69" s="329" t="s">
        <v>156</v>
      </c>
      <c r="AT69" s="330"/>
      <c r="AU69" s="23">
        <f t="shared" si="5"/>
        <v>0</v>
      </c>
      <c r="AV69" s="22" t="str">
        <f t="shared" si="6"/>
        <v>入力なし</v>
      </c>
      <c r="AW69" s="22" t="str">
        <f t="shared" si="24"/>
        <v/>
      </c>
      <c r="AX69" s="22" t="str">
        <f t="shared" si="25"/>
        <v/>
      </c>
      <c r="AY69" s="22" t="str">
        <f t="shared" si="26"/>
        <v/>
      </c>
      <c r="AZ69" s="22" t="str">
        <f t="shared" si="10"/>
        <v/>
      </c>
      <c r="BA69" s="187" t="str">
        <f t="shared" si="11"/>
        <v/>
      </c>
      <c r="BB69" s="187" t="str">
        <f t="shared" si="12"/>
        <v/>
      </c>
      <c r="BC69" s="187">
        <f t="shared" si="13"/>
        <v>1048550</v>
      </c>
      <c r="BD69" s="187" t="str">
        <f t="shared" si="14"/>
        <v/>
      </c>
      <c r="BE69" s="187">
        <f t="shared" si="15"/>
        <v>1048550</v>
      </c>
      <c r="BF69" s="187" t="str">
        <f t="shared" si="16"/>
        <v/>
      </c>
      <c r="BG69" s="187">
        <f t="shared" si="17"/>
        <v>1048550</v>
      </c>
      <c r="BH69" s="187" t="str">
        <f t="shared" si="18"/>
        <v/>
      </c>
      <c r="BI69" s="22" t="str">
        <f t="shared" si="20"/>
        <v/>
      </c>
      <c r="BJ69" s="187" t="str">
        <f t="shared" si="21"/>
        <v/>
      </c>
      <c r="BK69" s="187" t="str">
        <f t="shared" si="22"/>
        <v/>
      </c>
      <c r="BL69" s="22" t="str">
        <f t="shared" si="23"/>
        <v/>
      </c>
      <c r="BM69" s="187" t="str">
        <f t="shared" si="19"/>
        <v/>
      </c>
      <c r="BN69" s="166"/>
      <c r="BO69" s="166"/>
    </row>
    <row r="70" spans="1:67" ht="32.25" customHeight="1">
      <c r="A70" s="20" t="str">
        <f t="shared" si="4"/>
        <v/>
      </c>
      <c r="C70" s="331" t="s">
        <v>157</v>
      </c>
      <c r="D70" s="332"/>
      <c r="E70" s="474"/>
      <c r="F70" s="474"/>
      <c r="G70" s="474"/>
      <c r="H70" s="474"/>
      <c r="I70" s="474"/>
      <c r="J70" s="474"/>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475"/>
      <c r="AN70" s="185"/>
      <c r="AS70" s="329" t="s">
        <v>157</v>
      </c>
      <c r="AT70" s="330"/>
      <c r="AU70" s="23">
        <f t="shared" si="5"/>
        <v>0</v>
      </c>
      <c r="AV70" s="22" t="str">
        <f t="shared" si="6"/>
        <v>入力なし</v>
      </c>
      <c r="AW70" s="22" t="str">
        <f t="shared" si="24"/>
        <v/>
      </c>
      <c r="AX70" s="22" t="str">
        <f t="shared" si="25"/>
        <v/>
      </c>
      <c r="AY70" s="22" t="str">
        <f t="shared" si="26"/>
        <v/>
      </c>
      <c r="AZ70" s="22" t="str">
        <f t="shared" si="10"/>
        <v/>
      </c>
      <c r="BA70" s="187" t="str">
        <f t="shared" si="11"/>
        <v/>
      </c>
      <c r="BB70" s="187" t="str">
        <f t="shared" si="12"/>
        <v/>
      </c>
      <c r="BC70" s="187">
        <f t="shared" si="13"/>
        <v>1048550</v>
      </c>
      <c r="BD70" s="187" t="str">
        <f t="shared" si="14"/>
        <v/>
      </c>
      <c r="BE70" s="187">
        <f t="shared" si="15"/>
        <v>1048550</v>
      </c>
      <c r="BF70" s="187" t="str">
        <f t="shared" si="16"/>
        <v/>
      </c>
      <c r="BG70" s="187">
        <f t="shared" si="17"/>
        <v>1048550</v>
      </c>
      <c r="BH70" s="187" t="str">
        <f t="shared" si="18"/>
        <v/>
      </c>
      <c r="BI70" s="22" t="str">
        <f t="shared" si="20"/>
        <v/>
      </c>
      <c r="BJ70" s="187" t="str">
        <f t="shared" si="21"/>
        <v/>
      </c>
      <c r="BK70" s="187" t="str">
        <f t="shared" si="22"/>
        <v/>
      </c>
      <c r="BL70" s="22" t="str">
        <f t="shared" si="23"/>
        <v/>
      </c>
      <c r="BM70" s="187" t="str">
        <f t="shared" si="19"/>
        <v/>
      </c>
      <c r="BN70" s="166"/>
      <c r="BO70" s="166"/>
    </row>
    <row r="71" spans="1:67" ht="32.25" customHeight="1">
      <c r="A71" s="20" t="str">
        <f t="shared" si="4"/>
        <v/>
      </c>
      <c r="C71" s="331" t="s">
        <v>158</v>
      </c>
      <c r="D71" s="332"/>
      <c r="E71" s="474"/>
      <c r="F71" s="474"/>
      <c r="G71" s="474"/>
      <c r="H71" s="474"/>
      <c r="I71" s="474"/>
      <c r="J71" s="474"/>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475"/>
      <c r="AN71" s="185"/>
      <c r="AS71" s="329" t="s">
        <v>158</v>
      </c>
      <c r="AT71" s="330"/>
      <c r="AU71" s="23">
        <f t="shared" si="5"/>
        <v>0</v>
      </c>
      <c r="AV71" s="22" t="str">
        <f t="shared" si="6"/>
        <v>入力なし</v>
      </c>
      <c r="AW71" s="22" t="str">
        <f t="shared" si="24"/>
        <v/>
      </c>
      <c r="AX71" s="22" t="str">
        <f t="shared" si="25"/>
        <v/>
      </c>
      <c r="AY71" s="22" t="str">
        <f t="shared" si="26"/>
        <v/>
      </c>
      <c r="AZ71" s="22" t="str">
        <f t="shared" si="10"/>
        <v/>
      </c>
      <c r="BA71" s="187" t="str">
        <f t="shared" si="11"/>
        <v/>
      </c>
      <c r="BB71" s="187" t="str">
        <f t="shared" si="12"/>
        <v/>
      </c>
      <c r="BC71" s="187">
        <f t="shared" si="13"/>
        <v>1048550</v>
      </c>
      <c r="BD71" s="187" t="str">
        <f t="shared" si="14"/>
        <v/>
      </c>
      <c r="BE71" s="187">
        <f t="shared" si="15"/>
        <v>1048550</v>
      </c>
      <c r="BF71" s="187" t="str">
        <f t="shared" si="16"/>
        <v/>
      </c>
      <c r="BG71" s="187">
        <f t="shared" si="17"/>
        <v>1048550</v>
      </c>
      <c r="BH71" s="187" t="str">
        <f t="shared" si="18"/>
        <v/>
      </c>
      <c r="BI71" s="22" t="str">
        <f t="shared" si="20"/>
        <v/>
      </c>
      <c r="BJ71" s="187" t="str">
        <f t="shared" si="21"/>
        <v/>
      </c>
      <c r="BK71" s="187" t="str">
        <f t="shared" si="22"/>
        <v/>
      </c>
      <c r="BL71" s="22" t="str">
        <f t="shared" si="23"/>
        <v/>
      </c>
      <c r="BM71" s="187" t="str">
        <f t="shared" si="19"/>
        <v/>
      </c>
      <c r="BN71" s="166"/>
      <c r="BO71" s="166"/>
    </row>
    <row r="72" spans="1:67" ht="32.25" customHeight="1">
      <c r="A72" s="20" t="str">
        <f t="shared" si="4"/>
        <v/>
      </c>
      <c r="C72" s="331" t="s">
        <v>159</v>
      </c>
      <c r="D72" s="332"/>
      <c r="E72" s="474"/>
      <c r="F72" s="474"/>
      <c r="G72" s="474"/>
      <c r="H72" s="474"/>
      <c r="I72" s="474"/>
      <c r="J72" s="474"/>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475"/>
      <c r="AN72" s="185"/>
      <c r="AS72" s="329" t="s">
        <v>159</v>
      </c>
      <c r="AT72" s="330"/>
      <c r="AU72" s="23">
        <f t="shared" si="5"/>
        <v>0</v>
      </c>
      <c r="AV72" s="22" t="str">
        <f t="shared" si="6"/>
        <v>入力なし</v>
      </c>
      <c r="AW72" s="22" t="str">
        <f t="shared" si="24"/>
        <v/>
      </c>
      <c r="AX72" s="22" t="str">
        <f t="shared" si="25"/>
        <v/>
      </c>
      <c r="AY72" s="22" t="str">
        <f t="shared" si="26"/>
        <v/>
      </c>
      <c r="AZ72" s="22" t="str">
        <f t="shared" si="10"/>
        <v/>
      </c>
      <c r="BA72" s="187" t="str">
        <f t="shared" si="11"/>
        <v/>
      </c>
      <c r="BB72" s="187" t="str">
        <f t="shared" si="12"/>
        <v/>
      </c>
      <c r="BC72" s="187">
        <f t="shared" si="13"/>
        <v>1048550</v>
      </c>
      <c r="BD72" s="187" t="str">
        <f t="shared" si="14"/>
        <v/>
      </c>
      <c r="BE72" s="187">
        <f t="shared" si="15"/>
        <v>1048550</v>
      </c>
      <c r="BF72" s="187" t="str">
        <f t="shared" si="16"/>
        <v/>
      </c>
      <c r="BG72" s="187">
        <f t="shared" si="17"/>
        <v>1048550</v>
      </c>
      <c r="BH72" s="187" t="str">
        <f t="shared" si="18"/>
        <v/>
      </c>
      <c r="BI72" s="22" t="str">
        <f t="shared" si="20"/>
        <v/>
      </c>
      <c r="BJ72" s="187" t="str">
        <f t="shared" si="21"/>
        <v/>
      </c>
      <c r="BK72" s="187" t="str">
        <f t="shared" si="22"/>
        <v/>
      </c>
      <c r="BL72" s="22" t="str">
        <f t="shared" si="23"/>
        <v/>
      </c>
      <c r="BM72" s="187" t="str">
        <f t="shared" si="19"/>
        <v/>
      </c>
      <c r="BN72" s="166"/>
      <c r="BO72" s="166"/>
    </row>
    <row r="73" spans="1:67" ht="32.25" customHeight="1">
      <c r="A73" s="20" t="str">
        <f t="shared" si="4"/>
        <v/>
      </c>
      <c r="C73" s="331" t="s">
        <v>160</v>
      </c>
      <c r="D73" s="332"/>
      <c r="E73" s="474"/>
      <c r="F73" s="474"/>
      <c r="G73" s="474"/>
      <c r="H73" s="474"/>
      <c r="I73" s="474"/>
      <c r="J73" s="474"/>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475"/>
      <c r="AN73" s="185"/>
      <c r="AS73" s="329" t="s">
        <v>160</v>
      </c>
      <c r="AT73" s="330"/>
      <c r="AU73" s="23">
        <f t="shared" si="5"/>
        <v>0</v>
      </c>
      <c r="AV73" s="22" t="str">
        <f t="shared" si="6"/>
        <v>入力なし</v>
      </c>
      <c r="AW73" s="22" t="str">
        <f t="shared" si="24"/>
        <v/>
      </c>
      <c r="AX73" s="22" t="str">
        <f t="shared" si="25"/>
        <v/>
      </c>
      <c r="AY73" s="22" t="str">
        <f t="shared" si="26"/>
        <v/>
      </c>
      <c r="AZ73" s="22" t="str">
        <f t="shared" si="10"/>
        <v/>
      </c>
      <c r="BA73" s="187" t="str">
        <f t="shared" si="11"/>
        <v/>
      </c>
      <c r="BB73" s="187" t="str">
        <f t="shared" si="12"/>
        <v/>
      </c>
      <c r="BC73" s="187">
        <f t="shared" si="13"/>
        <v>1048550</v>
      </c>
      <c r="BD73" s="187" t="str">
        <f t="shared" si="14"/>
        <v/>
      </c>
      <c r="BE73" s="187">
        <f t="shared" si="15"/>
        <v>1048550</v>
      </c>
      <c r="BF73" s="187" t="str">
        <f t="shared" si="16"/>
        <v/>
      </c>
      <c r="BG73" s="187">
        <f t="shared" si="17"/>
        <v>1048550</v>
      </c>
      <c r="BH73" s="187" t="str">
        <f t="shared" si="18"/>
        <v/>
      </c>
      <c r="BI73" s="22" t="str">
        <f t="shared" si="20"/>
        <v/>
      </c>
      <c r="BJ73" s="187" t="str">
        <f t="shared" si="21"/>
        <v/>
      </c>
      <c r="BK73" s="187" t="str">
        <f t="shared" si="22"/>
        <v/>
      </c>
      <c r="BL73" s="22" t="str">
        <f t="shared" si="23"/>
        <v/>
      </c>
      <c r="BM73" s="187" t="str">
        <f t="shared" si="19"/>
        <v/>
      </c>
      <c r="BN73" s="166"/>
      <c r="BO73" s="166"/>
    </row>
    <row r="74" spans="1:67" ht="32.25" customHeight="1">
      <c r="A74" s="20" t="str">
        <f t="shared" si="4"/>
        <v/>
      </c>
      <c r="C74" s="331" t="s">
        <v>161</v>
      </c>
      <c r="D74" s="332"/>
      <c r="E74" s="474"/>
      <c r="F74" s="474"/>
      <c r="G74" s="474"/>
      <c r="H74" s="474"/>
      <c r="I74" s="474"/>
      <c r="J74" s="474"/>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475"/>
      <c r="AN74" s="185"/>
      <c r="AS74" s="329" t="s">
        <v>161</v>
      </c>
      <c r="AT74" s="330"/>
      <c r="AU74" s="23">
        <f t="shared" si="5"/>
        <v>0</v>
      </c>
      <c r="AV74" s="22" t="str">
        <f t="shared" si="6"/>
        <v>入力なし</v>
      </c>
      <c r="AW74" s="22" t="str">
        <f t="shared" si="24"/>
        <v/>
      </c>
      <c r="AX74" s="22" t="str">
        <f t="shared" si="25"/>
        <v/>
      </c>
      <c r="AY74" s="22" t="str">
        <f t="shared" si="26"/>
        <v/>
      </c>
      <c r="AZ74" s="22" t="str">
        <f t="shared" si="10"/>
        <v/>
      </c>
      <c r="BA74" s="187" t="str">
        <f t="shared" si="11"/>
        <v/>
      </c>
      <c r="BB74" s="187" t="str">
        <f t="shared" si="12"/>
        <v/>
      </c>
      <c r="BC74" s="187">
        <f t="shared" si="13"/>
        <v>1048550</v>
      </c>
      <c r="BD74" s="187" t="str">
        <f t="shared" si="14"/>
        <v/>
      </c>
      <c r="BE74" s="187">
        <f t="shared" si="15"/>
        <v>1048550</v>
      </c>
      <c r="BF74" s="187" t="str">
        <f t="shared" si="16"/>
        <v/>
      </c>
      <c r="BG74" s="187">
        <f t="shared" si="17"/>
        <v>1048550</v>
      </c>
      <c r="BH74" s="187" t="str">
        <f t="shared" si="18"/>
        <v/>
      </c>
      <c r="BI74" s="22" t="str">
        <f t="shared" si="20"/>
        <v/>
      </c>
      <c r="BJ74" s="187" t="str">
        <f t="shared" si="21"/>
        <v/>
      </c>
      <c r="BK74" s="187" t="str">
        <f t="shared" si="22"/>
        <v/>
      </c>
      <c r="BL74" s="22" t="str">
        <f t="shared" si="23"/>
        <v/>
      </c>
      <c r="BM74" s="187" t="str">
        <f t="shared" si="19"/>
        <v/>
      </c>
      <c r="BN74" s="166"/>
      <c r="BO74" s="166"/>
    </row>
    <row r="75" spans="1:67" ht="32.25" customHeight="1">
      <c r="A75" s="20" t="str">
        <f t="shared" si="4"/>
        <v/>
      </c>
      <c r="C75" s="331" t="s">
        <v>162</v>
      </c>
      <c r="D75" s="332"/>
      <c r="E75" s="474"/>
      <c r="F75" s="474"/>
      <c r="G75" s="474"/>
      <c r="H75" s="474"/>
      <c r="I75" s="474"/>
      <c r="J75" s="474"/>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475"/>
      <c r="AN75" s="185"/>
      <c r="AS75" s="329" t="s">
        <v>162</v>
      </c>
      <c r="AT75" s="330"/>
      <c r="AU75" s="23">
        <f t="shared" si="5"/>
        <v>0</v>
      </c>
      <c r="AV75" s="22" t="str">
        <f t="shared" si="6"/>
        <v>入力なし</v>
      </c>
      <c r="AW75" s="22" t="str">
        <f t="shared" si="24"/>
        <v/>
      </c>
      <c r="AX75" s="22" t="str">
        <f t="shared" si="25"/>
        <v/>
      </c>
      <c r="AY75" s="22" t="str">
        <f t="shared" si="26"/>
        <v/>
      </c>
      <c r="AZ75" s="22" t="str">
        <f t="shared" si="10"/>
        <v/>
      </c>
      <c r="BA75" s="187" t="str">
        <f t="shared" si="11"/>
        <v/>
      </c>
      <c r="BB75" s="187" t="str">
        <f t="shared" si="12"/>
        <v/>
      </c>
      <c r="BC75" s="187">
        <f t="shared" si="13"/>
        <v>1048550</v>
      </c>
      <c r="BD75" s="187" t="str">
        <f t="shared" si="14"/>
        <v/>
      </c>
      <c r="BE75" s="187">
        <f t="shared" si="15"/>
        <v>1048550</v>
      </c>
      <c r="BF75" s="187" t="str">
        <f t="shared" si="16"/>
        <v/>
      </c>
      <c r="BG75" s="187">
        <f t="shared" si="17"/>
        <v>1048550</v>
      </c>
      <c r="BH75" s="187" t="str">
        <f t="shared" si="18"/>
        <v/>
      </c>
      <c r="BI75" s="22" t="str">
        <f t="shared" si="20"/>
        <v/>
      </c>
      <c r="BJ75" s="187" t="str">
        <f t="shared" si="21"/>
        <v/>
      </c>
      <c r="BK75" s="187" t="str">
        <f t="shared" si="22"/>
        <v/>
      </c>
      <c r="BL75" s="22" t="str">
        <f t="shared" si="23"/>
        <v/>
      </c>
      <c r="BM75" s="187" t="str">
        <f t="shared" si="19"/>
        <v/>
      </c>
      <c r="BN75" s="166"/>
      <c r="BO75" s="166"/>
    </row>
    <row r="76" spans="1:67" ht="32.25" customHeight="1">
      <c r="A76" s="20" t="str">
        <f t="shared" si="4"/>
        <v/>
      </c>
      <c r="C76" s="331" t="s">
        <v>163</v>
      </c>
      <c r="D76" s="332"/>
      <c r="E76" s="474"/>
      <c r="F76" s="474"/>
      <c r="G76" s="474"/>
      <c r="H76" s="474"/>
      <c r="I76" s="474"/>
      <c r="J76" s="474"/>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475"/>
      <c r="AN76" s="185"/>
      <c r="AS76" s="329" t="s">
        <v>163</v>
      </c>
      <c r="AT76" s="330"/>
      <c r="AU76" s="23">
        <f t="shared" si="5"/>
        <v>0</v>
      </c>
      <c r="AV76" s="22" t="str">
        <f t="shared" si="6"/>
        <v>入力なし</v>
      </c>
      <c r="AW76" s="22" t="str">
        <f t="shared" si="24"/>
        <v/>
      </c>
      <c r="AX76" s="22" t="str">
        <f t="shared" si="25"/>
        <v/>
      </c>
      <c r="AY76" s="22" t="str">
        <f t="shared" si="26"/>
        <v/>
      </c>
      <c r="AZ76" s="22" t="str">
        <f t="shared" si="10"/>
        <v/>
      </c>
      <c r="BA76" s="187" t="str">
        <f t="shared" si="11"/>
        <v/>
      </c>
      <c r="BB76" s="187" t="str">
        <f t="shared" si="12"/>
        <v/>
      </c>
      <c r="BC76" s="187">
        <f t="shared" si="13"/>
        <v>1048550</v>
      </c>
      <c r="BD76" s="187" t="str">
        <f t="shared" si="14"/>
        <v/>
      </c>
      <c r="BE76" s="187">
        <f t="shared" si="15"/>
        <v>1048550</v>
      </c>
      <c r="BF76" s="187" t="str">
        <f t="shared" si="16"/>
        <v/>
      </c>
      <c r="BG76" s="187">
        <f t="shared" si="17"/>
        <v>1048550</v>
      </c>
      <c r="BH76" s="187" t="str">
        <f t="shared" si="18"/>
        <v/>
      </c>
      <c r="BI76" s="22" t="str">
        <f t="shared" ref="BI76:BI111" si="27">IF(AV76="入力なし","",IF(AND(AU76=0,E76="",H76&lt;&gt;""),"エラー",""))</f>
        <v/>
      </c>
      <c r="BJ76" s="187" t="str">
        <f t="shared" ref="BJ76:BJ111" si="28">IF(AV76="入力なし","",IF(AND(AU76=1,OR(E76&lt;&gt;"",H76&lt;&gt;"")),"エラー",""))</f>
        <v/>
      </c>
      <c r="BK76" s="187" t="str">
        <f t="shared" ref="BK76:BK111" si="29">IF(AND(E76&lt;&gt;"",H76&lt;&gt;""),IF(E76&lt;H76,"","エラー"),"")</f>
        <v/>
      </c>
      <c r="BL76" s="22" t="str">
        <f t="shared" ref="BL76:BL107" si="30">IF(TRIM(CONCATENATE(BI76,BJ76,BK76))="","",$BL$11)</f>
        <v/>
      </c>
      <c r="BM76" s="187" t="str">
        <f t="shared" si="19"/>
        <v/>
      </c>
      <c r="BN76" s="166"/>
      <c r="BO76" s="166"/>
    </row>
    <row r="77" spans="1:67" ht="32.25" customHeight="1">
      <c r="A77" s="20" t="str">
        <f t="shared" ref="A77:A111" si="31">CONCATENATE(BA77,BM77)</f>
        <v/>
      </c>
      <c r="C77" s="331" t="s">
        <v>164</v>
      </c>
      <c r="D77" s="332"/>
      <c r="E77" s="474"/>
      <c r="F77" s="474"/>
      <c r="G77" s="474"/>
      <c r="H77" s="474"/>
      <c r="I77" s="474"/>
      <c r="J77" s="474"/>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475"/>
      <c r="AN77" s="185"/>
      <c r="AS77" s="329" t="s">
        <v>164</v>
      </c>
      <c r="AT77" s="330"/>
      <c r="AU77" s="23">
        <f t="shared" ref="AU77:AU111" si="32">COUNTIF(AK77,"*取消*")+COUNTIF(AK77,"*取り消し*")</f>
        <v>0</v>
      </c>
      <c r="AV77" s="22" t="str">
        <f t="shared" ref="AV77:AV111" si="33">IF(AND(E77="",H77="",K77="",X77="",AF77="",AK77=""),"入力なし","")</f>
        <v>入力なし</v>
      </c>
      <c r="AW77" s="22" t="str">
        <f t="shared" ref="AW77:AW108" si="34">IF(AV77="入力なし","",IF(K77&lt;&gt;"","",AW$11))</f>
        <v/>
      </c>
      <c r="AX77" s="22" t="str">
        <f t="shared" ref="AX77:AX111" si="35">IF(AV77="入力なし","",IF(X77&lt;&gt;"","",AX$11))</f>
        <v/>
      </c>
      <c r="AY77" s="22" t="str">
        <f t="shared" ref="AY77:AY111" si="36">IF(AV77="入力なし","",IF(AF77&lt;&gt;"","",AY$11))</f>
        <v/>
      </c>
      <c r="AZ77" s="22" t="str">
        <f t="shared" ref="AZ77:AZ111" si="37">CONCATENATE(AW77,AX77,AY77)</f>
        <v/>
      </c>
      <c r="BA77" s="187" t="str">
        <f t="shared" ref="BA77:BA111" si="38">IF(AZ77="","",CONCATENATE("■入力してください：",AZ77))</f>
        <v/>
      </c>
      <c r="BB77" s="187" t="str">
        <f t="shared" ref="BB77:BB111" si="39">ASC(UPPER(LEFT(K77,1)))</f>
        <v/>
      </c>
      <c r="BC77" s="187">
        <f t="shared" ref="BC77:BC111" si="40">COUNTIF($BQ:$BQ,BB77)</f>
        <v>1048550</v>
      </c>
      <c r="BD77" s="187" t="str">
        <f t="shared" ref="BD77:BD111" si="41">ASC(UPPER(LEFT(X77,1)))</f>
        <v/>
      </c>
      <c r="BE77" s="187">
        <f t="shared" ref="BE77:BE111" si="42">COUNTIF($BQ:$BQ,BD77)</f>
        <v>1048550</v>
      </c>
      <c r="BF77" s="187" t="str">
        <f t="shared" ref="BF77:BF111" si="43">ASC(UPPER(LEFT(AF77,1)))</f>
        <v/>
      </c>
      <c r="BG77" s="187">
        <f t="shared" ref="BG77:BG111" si="44">COUNTIF($BQ:$BQ,BF77)</f>
        <v>1048550</v>
      </c>
      <c r="BH77" s="187" t="str">
        <f t="shared" ref="BH77:BH111" si="45">IF(OR(AV77="入力なし",BA77&lt;&gt;"",SUM(BC77,BE77,BG77)=3),"","[氏名・所属機関・職名]")</f>
        <v/>
      </c>
      <c r="BI77" s="22" t="str">
        <f t="shared" si="27"/>
        <v/>
      </c>
      <c r="BJ77" s="187" t="str">
        <f t="shared" si="28"/>
        <v/>
      </c>
      <c r="BK77" s="187" t="str">
        <f t="shared" si="29"/>
        <v/>
      </c>
      <c r="BL77" s="22" t="str">
        <f t="shared" si="30"/>
        <v/>
      </c>
      <c r="BM77" s="187" t="str">
        <f t="shared" ref="BM77:BM111" si="46">IF(AND(BH77="",BL77=""),"",CONCATENATE("■ご確認ください：",BH77,BL77))</f>
        <v/>
      </c>
      <c r="BN77" s="166"/>
      <c r="BO77" s="166"/>
    </row>
    <row r="78" spans="1:67" ht="32.25" customHeight="1">
      <c r="A78" s="20" t="str">
        <f t="shared" si="31"/>
        <v/>
      </c>
      <c r="C78" s="331" t="s">
        <v>165</v>
      </c>
      <c r="D78" s="332"/>
      <c r="E78" s="474"/>
      <c r="F78" s="474"/>
      <c r="G78" s="474"/>
      <c r="H78" s="474"/>
      <c r="I78" s="474"/>
      <c r="J78" s="474"/>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475"/>
      <c r="AN78" s="185"/>
      <c r="AS78" s="329" t="s">
        <v>165</v>
      </c>
      <c r="AT78" s="330"/>
      <c r="AU78" s="23">
        <f t="shared" si="32"/>
        <v>0</v>
      </c>
      <c r="AV78" s="22" t="str">
        <f t="shared" si="33"/>
        <v>入力なし</v>
      </c>
      <c r="AW78" s="22" t="str">
        <f t="shared" si="34"/>
        <v/>
      </c>
      <c r="AX78" s="22" t="str">
        <f t="shared" si="35"/>
        <v/>
      </c>
      <c r="AY78" s="22" t="str">
        <f t="shared" si="36"/>
        <v/>
      </c>
      <c r="AZ78" s="22" t="str">
        <f t="shared" si="37"/>
        <v/>
      </c>
      <c r="BA78" s="187" t="str">
        <f t="shared" si="38"/>
        <v/>
      </c>
      <c r="BB78" s="187" t="str">
        <f t="shared" si="39"/>
        <v/>
      </c>
      <c r="BC78" s="187">
        <f t="shared" si="40"/>
        <v>1048550</v>
      </c>
      <c r="BD78" s="187" t="str">
        <f t="shared" si="41"/>
        <v/>
      </c>
      <c r="BE78" s="187">
        <f t="shared" si="42"/>
        <v>1048550</v>
      </c>
      <c r="BF78" s="187" t="str">
        <f t="shared" si="43"/>
        <v/>
      </c>
      <c r="BG78" s="187">
        <f t="shared" si="44"/>
        <v>1048550</v>
      </c>
      <c r="BH78" s="187" t="str">
        <f t="shared" si="45"/>
        <v/>
      </c>
      <c r="BI78" s="22" t="str">
        <f t="shared" si="27"/>
        <v/>
      </c>
      <c r="BJ78" s="187" t="str">
        <f t="shared" si="28"/>
        <v/>
      </c>
      <c r="BK78" s="187" t="str">
        <f t="shared" si="29"/>
        <v/>
      </c>
      <c r="BL78" s="22" t="str">
        <f t="shared" si="30"/>
        <v/>
      </c>
      <c r="BM78" s="187" t="str">
        <f t="shared" si="46"/>
        <v/>
      </c>
      <c r="BN78" s="166"/>
      <c r="BO78" s="166"/>
    </row>
    <row r="79" spans="1:67" ht="32.25" customHeight="1">
      <c r="A79" s="20" t="str">
        <f t="shared" si="31"/>
        <v/>
      </c>
      <c r="C79" s="331" t="s">
        <v>166</v>
      </c>
      <c r="D79" s="332"/>
      <c r="E79" s="474"/>
      <c r="F79" s="474"/>
      <c r="G79" s="474"/>
      <c r="H79" s="474"/>
      <c r="I79" s="474"/>
      <c r="J79" s="474"/>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475"/>
      <c r="AN79" s="185"/>
      <c r="AS79" s="329" t="s">
        <v>166</v>
      </c>
      <c r="AT79" s="330"/>
      <c r="AU79" s="23">
        <f t="shared" si="32"/>
        <v>0</v>
      </c>
      <c r="AV79" s="22" t="str">
        <f t="shared" si="33"/>
        <v>入力なし</v>
      </c>
      <c r="AW79" s="22" t="str">
        <f t="shared" si="34"/>
        <v/>
      </c>
      <c r="AX79" s="22" t="str">
        <f t="shared" si="35"/>
        <v/>
      </c>
      <c r="AY79" s="22" t="str">
        <f t="shared" si="36"/>
        <v/>
      </c>
      <c r="AZ79" s="22" t="str">
        <f t="shared" si="37"/>
        <v/>
      </c>
      <c r="BA79" s="187" t="str">
        <f t="shared" si="38"/>
        <v/>
      </c>
      <c r="BB79" s="187" t="str">
        <f t="shared" si="39"/>
        <v/>
      </c>
      <c r="BC79" s="187">
        <f t="shared" si="40"/>
        <v>1048550</v>
      </c>
      <c r="BD79" s="187" t="str">
        <f t="shared" si="41"/>
        <v/>
      </c>
      <c r="BE79" s="187">
        <f t="shared" si="42"/>
        <v>1048550</v>
      </c>
      <c r="BF79" s="187" t="str">
        <f t="shared" si="43"/>
        <v/>
      </c>
      <c r="BG79" s="187">
        <f t="shared" si="44"/>
        <v>1048550</v>
      </c>
      <c r="BH79" s="187" t="str">
        <f t="shared" si="45"/>
        <v/>
      </c>
      <c r="BI79" s="22" t="str">
        <f t="shared" si="27"/>
        <v/>
      </c>
      <c r="BJ79" s="187" t="str">
        <f t="shared" si="28"/>
        <v/>
      </c>
      <c r="BK79" s="187" t="str">
        <f t="shared" si="29"/>
        <v/>
      </c>
      <c r="BL79" s="22" t="str">
        <f t="shared" si="30"/>
        <v/>
      </c>
      <c r="BM79" s="187" t="str">
        <f t="shared" si="46"/>
        <v/>
      </c>
      <c r="BN79" s="166"/>
      <c r="BO79" s="166"/>
    </row>
    <row r="80" spans="1:67" ht="32.25" customHeight="1">
      <c r="A80" s="20" t="str">
        <f t="shared" si="31"/>
        <v/>
      </c>
      <c r="C80" s="331" t="s">
        <v>167</v>
      </c>
      <c r="D80" s="332"/>
      <c r="E80" s="474"/>
      <c r="F80" s="474"/>
      <c r="G80" s="474"/>
      <c r="H80" s="474"/>
      <c r="I80" s="474"/>
      <c r="J80" s="474"/>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475"/>
      <c r="AN80" s="185"/>
      <c r="AS80" s="329" t="s">
        <v>167</v>
      </c>
      <c r="AT80" s="330"/>
      <c r="AU80" s="23">
        <f t="shared" si="32"/>
        <v>0</v>
      </c>
      <c r="AV80" s="22" t="str">
        <f t="shared" si="33"/>
        <v>入力なし</v>
      </c>
      <c r="AW80" s="22" t="str">
        <f t="shared" si="34"/>
        <v/>
      </c>
      <c r="AX80" s="22" t="str">
        <f t="shared" si="35"/>
        <v/>
      </c>
      <c r="AY80" s="22" t="str">
        <f t="shared" si="36"/>
        <v/>
      </c>
      <c r="AZ80" s="22" t="str">
        <f t="shared" si="37"/>
        <v/>
      </c>
      <c r="BA80" s="187" t="str">
        <f t="shared" si="38"/>
        <v/>
      </c>
      <c r="BB80" s="187" t="str">
        <f t="shared" si="39"/>
        <v/>
      </c>
      <c r="BC80" s="187">
        <f t="shared" si="40"/>
        <v>1048550</v>
      </c>
      <c r="BD80" s="187" t="str">
        <f t="shared" si="41"/>
        <v/>
      </c>
      <c r="BE80" s="187">
        <f t="shared" si="42"/>
        <v>1048550</v>
      </c>
      <c r="BF80" s="187" t="str">
        <f t="shared" si="43"/>
        <v/>
      </c>
      <c r="BG80" s="187">
        <f t="shared" si="44"/>
        <v>1048550</v>
      </c>
      <c r="BH80" s="187" t="str">
        <f t="shared" si="45"/>
        <v/>
      </c>
      <c r="BI80" s="22" t="str">
        <f t="shared" si="27"/>
        <v/>
      </c>
      <c r="BJ80" s="187" t="str">
        <f t="shared" si="28"/>
        <v/>
      </c>
      <c r="BK80" s="187" t="str">
        <f t="shared" si="29"/>
        <v/>
      </c>
      <c r="BL80" s="22" t="str">
        <f t="shared" si="30"/>
        <v/>
      </c>
      <c r="BM80" s="187" t="str">
        <f t="shared" si="46"/>
        <v/>
      </c>
      <c r="BN80" s="166"/>
      <c r="BO80" s="166"/>
    </row>
    <row r="81" spans="1:67" ht="32.25" customHeight="1">
      <c r="A81" s="20" t="str">
        <f t="shared" si="31"/>
        <v/>
      </c>
      <c r="C81" s="331" t="s">
        <v>168</v>
      </c>
      <c r="D81" s="332"/>
      <c r="E81" s="474"/>
      <c r="F81" s="474"/>
      <c r="G81" s="474"/>
      <c r="H81" s="474"/>
      <c r="I81" s="474"/>
      <c r="J81" s="474"/>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475"/>
      <c r="AN81" s="185"/>
      <c r="AS81" s="329" t="s">
        <v>168</v>
      </c>
      <c r="AT81" s="330"/>
      <c r="AU81" s="23">
        <f t="shared" si="32"/>
        <v>0</v>
      </c>
      <c r="AV81" s="22" t="str">
        <f t="shared" si="33"/>
        <v>入力なし</v>
      </c>
      <c r="AW81" s="22" t="str">
        <f t="shared" si="34"/>
        <v/>
      </c>
      <c r="AX81" s="22" t="str">
        <f t="shared" si="35"/>
        <v/>
      </c>
      <c r="AY81" s="22" t="str">
        <f t="shared" si="36"/>
        <v/>
      </c>
      <c r="AZ81" s="22" t="str">
        <f t="shared" si="37"/>
        <v/>
      </c>
      <c r="BA81" s="187" t="str">
        <f t="shared" si="38"/>
        <v/>
      </c>
      <c r="BB81" s="187" t="str">
        <f t="shared" si="39"/>
        <v/>
      </c>
      <c r="BC81" s="187">
        <f t="shared" si="40"/>
        <v>1048550</v>
      </c>
      <c r="BD81" s="187" t="str">
        <f t="shared" si="41"/>
        <v/>
      </c>
      <c r="BE81" s="187">
        <f t="shared" si="42"/>
        <v>1048550</v>
      </c>
      <c r="BF81" s="187" t="str">
        <f t="shared" si="43"/>
        <v/>
      </c>
      <c r="BG81" s="187">
        <f t="shared" si="44"/>
        <v>1048550</v>
      </c>
      <c r="BH81" s="187" t="str">
        <f t="shared" si="45"/>
        <v/>
      </c>
      <c r="BI81" s="22" t="str">
        <f t="shared" si="27"/>
        <v/>
      </c>
      <c r="BJ81" s="187" t="str">
        <f t="shared" si="28"/>
        <v/>
      </c>
      <c r="BK81" s="187" t="str">
        <f t="shared" si="29"/>
        <v/>
      </c>
      <c r="BL81" s="22" t="str">
        <f t="shared" si="30"/>
        <v/>
      </c>
      <c r="BM81" s="187" t="str">
        <f t="shared" si="46"/>
        <v/>
      </c>
      <c r="BN81" s="166"/>
      <c r="BO81" s="166"/>
    </row>
    <row r="82" spans="1:67" ht="32.25" customHeight="1">
      <c r="A82" s="20" t="str">
        <f t="shared" si="31"/>
        <v/>
      </c>
      <c r="C82" s="331" t="s">
        <v>169</v>
      </c>
      <c r="D82" s="332"/>
      <c r="E82" s="474"/>
      <c r="F82" s="474"/>
      <c r="G82" s="474"/>
      <c r="H82" s="474"/>
      <c r="I82" s="474"/>
      <c r="J82" s="474"/>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475"/>
      <c r="AN82" s="185"/>
      <c r="AS82" s="329" t="s">
        <v>169</v>
      </c>
      <c r="AT82" s="330"/>
      <c r="AU82" s="23">
        <f t="shared" si="32"/>
        <v>0</v>
      </c>
      <c r="AV82" s="22" t="str">
        <f t="shared" si="33"/>
        <v>入力なし</v>
      </c>
      <c r="AW82" s="22" t="str">
        <f t="shared" si="34"/>
        <v/>
      </c>
      <c r="AX82" s="22" t="str">
        <f t="shared" si="35"/>
        <v/>
      </c>
      <c r="AY82" s="22" t="str">
        <f t="shared" si="36"/>
        <v/>
      </c>
      <c r="AZ82" s="22" t="str">
        <f t="shared" si="37"/>
        <v/>
      </c>
      <c r="BA82" s="187" t="str">
        <f t="shared" si="38"/>
        <v/>
      </c>
      <c r="BB82" s="187" t="str">
        <f t="shared" si="39"/>
        <v/>
      </c>
      <c r="BC82" s="187">
        <f t="shared" si="40"/>
        <v>1048550</v>
      </c>
      <c r="BD82" s="187" t="str">
        <f t="shared" si="41"/>
        <v/>
      </c>
      <c r="BE82" s="187">
        <f t="shared" si="42"/>
        <v>1048550</v>
      </c>
      <c r="BF82" s="187" t="str">
        <f t="shared" si="43"/>
        <v/>
      </c>
      <c r="BG82" s="187">
        <f t="shared" si="44"/>
        <v>1048550</v>
      </c>
      <c r="BH82" s="187" t="str">
        <f t="shared" si="45"/>
        <v/>
      </c>
      <c r="BI82" s="22" t="str">
        <f t="shared" si="27"/>
        <v/>
      </c>
      <c r="BJ82" s="187" t="str">
        <f t="shared" si="28"/>
        <v/>
      </c>
      <c r="BK82" s="187" t="str">
        <f t="shared" si="29"/>
        <v/>
      </c>
      <c r="BL82" s="22" t="str">
        <f t="shared" si="30"/>
        <v/>
      </c>
      <c r="BM82" s="187" t="str">
        <f t="shared" si="46"/>
        <v/>
      </c>
      <c r="BN82" s="166"/>
      <c r="BO82" s="166"/>
    </row>
    <row r="83" spans="1:67" ht="32.25" customHeight="1">
      <c r="A83" s="20" t="str">
        <f t="shared" si="31"/>
        <v/>
      </c>
      <c r="C83" s="331" t="s">
        <v>170</v>
      </c>
      <c r="D83" s="332"/>
      <c r="E83" s="474"/>
      <c r="F83" s="474"/>
      <c r="G83" s="474"/>
      <c r="H83" s="474"/>
      <c r="I83" s="474"/>
      <c r="J83" s="474"/>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475"/>
      <c r="AN83" s="185"/>
      <c r="AS83" s="329" t="s">
        <v>170</v>
      </c>
      <c r="AT83" s="330"/>
      <c r="AU83" s="23">
        <f t="shared" si="32"/>
        <v>0</v>
      </c>
      <c r="AV83" s="22" t="str">
        <f t="shared" si="33"/>
        <v>入力なし</v>
      </c>
      <c r="AW83" s="22" t="str">
        <f t="shared" si="34"/>
        <v/>
      </c>
      <c r="AX83" s="22" t="str">
        <f t="shared" si="35"/>
        <v/>
      </c>
      <c r="AY83" s="22" t="str">
        <f t="shared" si="36"/>
        <v/>
      </c>
      <c r="AZ83" s="22" t="str">
        <f t="shared" si="37"/>
        <v/>
      </c>
      <c r="BA83" s="187" t="str">
        <f t="shared" si="38"/>
        <v/>
      </c>
      <c r="BB83" s="187" t="str">
        <f t="shared" si="39"/>
        <v/>
      </c>
      <c r="BC83" s="187">
        <f t="shared" si="40"/>
        <v>1048550</v>
      </c>
      <c r="BD83" s="187" t="str">
        <f t="shared" si="41"/>
        <v/>
      </c>
      <c r="BE83" s="187">
        <f t="shared" si="42"/>
        <v>1048550</v>
      </c>
      <c r="BF83" s="187" t="str">
        <f t="shared" si="43"/>
        <v/>
      </c>
      <c r="BG83" s="187">
        <f t="shared" si="44"/>
        <v>1048550</v>
      </c>
      <c r="BH83" s="187" t="str">
        <f t="shared" si="45"/>
        <v/>
      </c>
      <c r="BI83" s="22" t="str">
        <f t="shared" si="27"/>
        <v/>
      </c>
      <c r="BJ83" s="187" t="str">
        <f t="shared" si="28"/>
        <v/>
      </c>
      <c r="BK83" s="187" t="str">
        <f t="shared" si="29"/>
        <v/>
      </c>
      <c r="BL83" s="22" t="str">
        <f t="shared" si="30"/>
        <v/>
      </c>
      <c r="BM83" s="187" t="str">
        <f t="shared" si="46"/>
        <v/>
      </c>
      <c r="BN83" s="166"/>
      <c r="BO83" s="166"/>
    </row>
    <row r="84" spans="1:67" ht="32.25" customHeight="1">
      <c r="A84" s="20" t="str">
        <f t="shared" si="31"/>
        <v/>
      </c>
      <c r="C84" s="331" t="s">
        <v>171</v>
      </c>
      <c r="D84" s="332"/>
      <c r="E84" s="474"/>
      <c r="F84" s="474"/>
      <c r="G84" s="474"/>
      <c r="H84" s="474"/>
      <c r="I84" s="474"/>
      <c r="J84" s="474"/>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475"/>
      <c r="AN84" s="185"/>
      <c r="AS84" s="329" t="s">
        <v>171</v>
      </c>
      <c r="AT84" s="330"/>
      <c r="AU84" s="23">
        <f t="shared" si="32"/>
        <v>0</v>
      </c>
      <c r="AV84" s="22" t="str">
        <f t="shared" si="33"/>
        <v>入力なし</v>
      </c>
      <c r="AW84" s="22" t="str">
        <f t="shared" si="34"/>
        <v/>
      </c>
      <c r="AX84" s="22" t="str">
        <f t="shared" si="35"/>
        <v/>
      </c>
      <c r="AY84" s="22" t="str">
        <f t="shared" si="36"/>
        <v/>
      </c>
      <c r="AZ84" s="22" t="str">
        <f t="shared" si="37"/>
        <v/>
      </c>
      <c r="BA84" s="187" t="str">
        <f t="shared" si="38"/>
        <v/>
      </c>
      <c r="BB84" s="187" t="str">
        <f t="shared" si="39"/>
        <v/>
      </c>
      <c r="BC84" s="187">
        <f t="shared" si="40"/>
        <v>1048550</v>
      </c>
      <c r="BD84" s="187" t="str">
        <f t="shared" si="41"/>
        <v/>
      </c>
      <c r="BE84" s="187">
        <f t="shared" si="42"/>
        <v>1048550</v>
      </c>
      <c r="BF84" s="187" t="str">
        <f t="shared" si="43"/>
        <v/>
      </c>
      <c r="BG84" s="187">
        <f t="shared" si="44"/>
        <v>1048550</v>
      </c>
      <c r="BH84" s="187" t="str">
        <f t="shared" si="45"/>
        <v/>
      </c>
      <c r="BI84" s="22" t="str">
        <f t="shared" si="27"/>
        <v/>
      </c>
      <c r="BJ84" s="187" t="str">
        <f t="shared" si="28"/>
        <v/>
      </c>
      <c r="BK84" s="187" t="str">
        <f t="shared" si="29"/>
        <v/>
      </c>
      <c r="BL84" s="22" t="str">
        <f t="shared" si="30"/>
        <v/>
      </c>
      <c r="BM84" s="187" t="str">
        <f t="shared" si="46"/>
        <v/>
      </c>
      <c r="BN84" s="166"/>
      <c r="BO84" s="166"/>
    </row>
    <row r="85" spans="1:67" ht="32.25" customHeight="1">
      <c r="A85" s="20" t="str">
        <f t="shared" si="31"/>
        <v/>
      </c>
      <c r="C85" s="331" t="s">
        <v>172</v>
      </c>
      <c r="D85" s="332"/>
      <c r="E85" s="474"/>
      <c r="F85" s="474"/>
      <c r="G85" s="474"/>
      <c r="H85" s="474"/>
      <c r="I85" s="474"/>
      <c r="J85" s="474"/>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475"/>
      <c r="AN85" s="185"/>
      <c r="AS85" s="329" t="s">
        <v>172</v>
      </c>
      <c r="AT85" s="330"/>
      <c r="AU85" s="23">
        <f t="shared" si="32"/>
        <v>0</v>
      </c>
      <c r="AV85" s="22" t="str">
        <f t="shared" si="33"/>
        <v>入力なし</v>
      </c>
      <c r="AW85" s="22" t="str">
        <f t="shared" si="34"/>
        <v/>
      </c>
      <c r="AX85" s="22" t="str">
        <f t="shared" si="35"/>
        <v/>
      </c>
      <c r="AY85" s="22" t="str">
        <f t="shared" si="36"/>
        <v/>
      </c>
      <c r="AZ85" s="22" t="str">
        <f t="shared" si="37"/>
        <v/>
      </c>
      <c r="BA85" s="187" t="str">
        <f t="shared" si="38"/>
        <v/>
      </c>
      <c r="BB85" s="187" t="str">
        <f t="shared" si="39"/>
        <v/>
      </c>
      <c r="BC85" s="187">
        <f t="shared" si="40"/>
        <v>1048550</v>
      </c>
      <c r="BD85" s="187" t="str">
        <f t="shared" si="41"/>
        <v/>
      </c>
      <c r="BE85" s="187">
        <f t="shared" si="42"/>
        <v>1048550</v>
      </c>
      <c r="BF85" s="187" t="str">
        <f t="shared" si="43"/>
        <v/>
      </c>
      <c r="BG85" s="187">
        <f t="shared" si="44"/>
        <v>1048550</v>
      </c>
      <c r="BH85" s="187" t="str">
        <f t="shared" si="45"/>
        <v/>
      </c>
      <c r="BI85" s="22" t="str">
        <f t="shared" si="27"/>
        <v/>
      </c>
      <c r="BJ85" s="187" t="str">
        <f t="shared" si="28"/>
        <v/>
      </c>
      <c r="BK85" s="187" t="str">
        <f t="shared" si="29"/>
        <v/>
      </c>
      <c r="BL85" s="22" t="str">
        <f t="shared" si="30"/>
        <v/>
      </c>
      <c r="BM85" s="187" t="str">
        <f t="shared" si="46"/>
        <v/>
      </c>
      <c r="BN85" s="166"/>
      <c r="BO85" s="166"/>
    </row>
    <row r="86" spans="1:67" ht="32.25" customHeight="1">
      <c r="A86" s="20" t="str">
        <f t="shared" si="31"/>
        <v/>
      </c>
      <c r="C86" s="331" t="s">
        <v>173</v>
      </c>
      <c r="D86" s="332"/>
      <c r="E86" s="474"/>
      <c r="F86" s="474"/>
      <c r="G86" s="474"/>
      <c r="H86" s="474"/>
      <c r="I86" s="474"/>
      <c r="J86" s="474"/>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475"/>
      <c r="AN86" s="185"/>
      <c r="AS86" s="329" t="s">
        <v>173</v>
      </c>
      <c r="AT86" s="330"/>
      <c r="AU86" s="23">
        <f t="shared" si="32"/>
        <v>0</v>
      </c>
      <c r="AV86" s="22" t="str">
        <f t="shared" si="33"/>
        <v>入力なし</v>
      </c>
      <c r="AW86" s="22" t="str">
        <f t="shared" si="34"/>
        <v/>
      </c>
      <c r="AX86" s="22" t="str">
        <f t="shared" si="35"/>
        <v/>
      </c>
      <c r="AY86" s="22" t="str">
        <f t="shared" si="36"/>
        <v/>
      </c>
      <c r="AZ86" s="22" t="str">
        <f t="shared" si="37"/>
        <v/>
      </c>
      <c r="BA86" s="187" t="str">
        <f t="shared" si="38"/>
        <v/>
      </c>
      <c r="BB86" s="187" t="str">
        <f t="shared" si="39"/>
        <v/>
      </c>
      <c r="BC86" s="187">
        <f t="shared" si="40"/>
        <v>1048550</v>
      </c>
      <c r="BD86" s="187" t="str">
        <f t="shared" si="41"/>
        <v/>
      </c>
      <c r="BE86" s="187">
        <f t="shared" si="42"/>
        <v>1048550</v>
      </c>
      <c r="BF86" s="187" t="str">
        <f t="shared" si="43"/>
        <v/>
      </c>
      <c r="BG86" s="187">
        <f t="shared" si="44"/>
        <v>1048550</v>
      </c>
      <c r="BH86" s="187" t="str">
        <f t="shared" si="45"/>
        <v/>
      </c>
      <c r="BI86" s="22" t="str">
        <f t="shared" si="27"/>
        <v/>
      </c>
      <c r="BJ86" s="187" t="str">
        <f t="shared" si="28"/>
        <v/>
      </c>
      <c r="BK86" s="187" t="str">
        <f t="shared" si="29"/>
        <v/>
      </c>
      <c r="BL86" s="22" t="str">
        <f t="shared" si="30"/>
        <v/>
      </c>
      <c r="BM86" s="187" t="str">
        <f t="shared" si="46"/>
        <v/>
      </c>
      <c r="BN86" s="166"/>
      <c r="BO86" s="166"/>
    </row>
    <row r="87" spans="1:67" ht="32.25" customHeight="1">
      <c r="A87" s="20" t="str">
        <f t="shared" si="31"/>
        <v/>
      </c>
      <c r="C87" s="331" t="s">
        <v>174</v>
      </c>
      <c r="D87" s="332"/>
      <c r="E87" s="474"/>
      <c r="F87" s="474"/>
      <c r="G87" s="474"/>
      <c r="H87" s="474"/>
      <c r="I87" s="474"/>
      <c r="J87" s="474"/>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475"/>
      <c r="AN87" s="185"/>
      <c r="AS87" s="329" t="s">
        <v>174</v>
      </c>
      <c r="AT87" s="330"/>
      <c r="AU87" s="23">
        <f t="shared" si="32"/>
        <v>0</v>
      </c>
      <c r="AV87" s="22" t="str">
        <f t="shared" si="33"/>
        <v>入力なし</v>
      </c>
      <c r="AW87" s="22" t="str">
        <f t="shared" si="34"/>
        <v/>
      </c>
      <c r="AX87" s="22" t="str">
        <f t="shared" si="35"/>
        <v/>
      </c>
      <c r="AY87" s="22" t="str">
        <f t="shared" si="36"/>
        <v/>
      </c>
      <c r="AZ87" s="22" t="str">
        <f t="shared" si="37"/>
        <v/>
      </c>
      <c r="BA87" s="187" t="str">
        <f t="shared" si="38"/>
        <v/>
      </c>
      <c r="BB87" s="187" t="str">
        <f t="shared" si="39"/>
        <v/>
      </c>
      <c r="BC87" s="187">
        <f t="shared" si="40"/>
        <v>1048550</v>
      </c>
      <c r="BD87" s="187" t="str">
        <f t="shared" si="41"/>
        <v/>
      </c>
      <c r="BE87" s="187">
        <f t="shared" si="42"/>
        <v>1048550</v>
      </c>
      <c r="BF87" s="187" t="str">
        <f t="shared" si="43"/>
        <v/>
      </c>
      <c r="BG87" s="187">
        <f t="shared" si="44"/>
        <v>1048550</v>
      </c>
      <c r="BH87" s="187" t="str">
        <f t="shared" si="45"/>
        <v/>
      </c>
      <c r="BI87" s="22" t="str">
        <f t="shared" si="27"/>
        <v/>
      </c>
      <c r="BJ87" s="187" t="str">
        <f t="shared" si="28"/>
        <v/>
      </c>
      <c r="BK87" s="187" t="str">
        <f t="shared" si="29"/>
        <v/>
      </c>
      <c r="BL87" s="22" t="str">
        <f t="shared" si="30"/>
        <v/>
      </c>
      <c r="BM87" s="187" t="str">
        <f t="shared" si="46"/>
        <v/>
      </c>
      <c r="BN87" s="166"/>
      <c r="BO87" s="166"/>
    </row>
    <row r="88" spans="1:67" ht="32.25" customHeight="1">
      <c r="A88" s="20" t="str">
        <f t="shared" si="31"/>
        <v/>
      </c>
      <c r="C88" s="331" t="s">
        <v>175</v>
      </c>
      <c r="D88" s="332"/>
      <c r="E88" s="474"/>
      <c r="F88" s="474"/>
      <c r="G88" s="474"/>
      <c r="H88" s="474"/>
      <c r="I88" s="474"/>
      <c r="J88" s="474"/>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475"/>
      <c r="AN88" s="185"/>
      <c r="AS88" s="329" t="s">
        <v>175</v>
      </c>
      <c r="AT88" s="330"/>
      <c r="AU88" s="23">
        <f t="shared" si="32"/>
        <v>0</v>
      </c>
      <c r="AV88" s="22" t="str">
        <f t="shared" si="33"/>
        <v>入力なし</v>
      </c>
      <c r="AW88" s="22" t="str">
        <f t="shared" si="34"/>
        <v/>
      </c>
      <c r="AX88" s="22" t="str">
        <f t="shared" si="35"/>
        <v/>
      </c>
      <c r="AY88" s="22" t="str">
        <f t="shared" si="36"/>
        <v/>
      </c>
      <c r="AZ88" s="22" t="str">
        <f t="shared" si="37"/>
        <v/>
      </c>
      <c r="BA88" s="187" t="str">
        <f t="shared" si="38"/>
        <v/>
      </c>
      <c r="BB88" s="187" t="str">
        <f t="shared" si="39"/>
        <v/>
      </c>
      <c r="BC88" s="187">
        <f t="shared" si="40"/>
        <v>1048550</v>
      </c>
      <c r="BD88" s="187" t="str">
        <f t="shared" si="41"/>
        <v/>
      </c>
      <c r="BE88" s="187">
        <f t="shared" si="42"/>
        <v>1048550</v>
      </c>
      <c r="BF88" s="187" t="str">
        <f t="shared" si="43"/>
        <v/>
      </c>
      <c r="BG88" s="187">
        <f t="shared" si="44"/>
        <v>1048550</v>
      </c>
      <c r="BH88" s="187" t="str">
        <f t="shared" si="45"/>
        <v/>
      </c>
      <c r="BI88" s="22" t="str">
        <f t="shared" si="27"/>
        <v/>
      </c>
      <c r="BJ88" s="187" t="str">
        <f t="shared" si="28"/>
        <v/>
      </c>
      <c r="BK88" s="187" t="str">
        <f t="shared" si="29"/>
        <v/>
      </c>
      <c r="BL88" s="22" t="str">
        <f t="shared" si="30"/>
        <v/>
      </c>
      <c r="BM88" s="187" t="str">
        <f t="shared" si="46"/>
        <v/>
      </c>
      <c r="BN88" s="166"/>
      <c r="BO88" s="166"/>
    </row>
    <row r="89" spans="1:67" ht="32.25" customHeight="1">
      <c r="A89" s="20" t="str">
        <f t="shared" si="31"/>
        <v/>
      </c>
      <c r="C89" s="331" t="s">
        <v>176</v>
      </c>
      <c r="D89" s="332"/>
      <c r="E89" s="474"/>
      <c r="F89" s="474"/>
      <c r="G89" s="474"/>
      <c r="H89" s="474"/>
      <c r="I89" s="474"/>
      <c r="J89" s="474"/>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475"/>
      <c r="AN89" s="185"/>
      <c r="AS89" s="329" t="s">
        <v>176</v>
      </c>
      <c r="AT89" s="330"/>
      <c r="AU89" s="23">
        <f t="shared" si="32"/>
        <v>0</v>
      </c>
      <c r="AV89" s="22" t="str">
        <f t="shared" si="33"/>
        <v>入力なし</v>
      </c>
      <c r="AW89" s="22" t="str">
        <f t="shared" si="34"/>
        <v/>
      </c>
      <c r="AX89" s="22" t="str">
        <f t="shared" si="35"/>
        <v/>
      </c>
      <c r="AY89" s="22" t="str">
        <f t="shared" si="36"/>
        <v/>
      </c>
      <c r="AZ89" s="22" t="str">
        <f t="shared" si="37"/>
        <v/>
      </c>
      <c r="BA89" s="187" t="str">
        <f t="shared" si="38"/>
        <v/>
      </c>
      <c r="BB89" s="187" t="str">
        <f t="shared" si="39"/>
        <v/>
      </c>
      <c r="BC89" s="187">
        <f t="shared" si="40"/>
        <v>1048550</v>
      </c>
      <c r="BD89" s="187" t="str">
        <f t="shared" si="41"/>
        <v/>
      </c>
      <c r="BE89" s="187">
        <f t="shared" si="42"/>
        <v>1048550</v>
      </c>
      <c r="BF89" s="187" t="str">
        <f t="shared" si="43"/>
        <v/>
      </c>
      <c r="BG89" s="187">
        <f t="shared" si="44"/>
        <v>1048550</v>
      </c>
      <c r="BH89" s="187" t="str">
        <f t="shared" si="45"/>
        <v/>
      </c>
      <c r="BI89" s="22" t="str">
        <f t="shared" si="27"/>
        <v/>
      </c>
      <c r="BJ89" s="187" t="str">
        <f t="shared" si="28"/>
        <v/>
      </c>
      <c r="BK89" s="187" t="str">
        <f t="shared" si="29"/>
        <v/>
      </c>
      <c r="BL89" s="22" t="str">
        <f t="shared" si="30"/>
        <v/>
      </c>
      <c r="BM89" s="187" t="str">
        <f t="shared" si="46"/>
        <v/>
      </c>
      <c r="BN89" s="166"/>
      <c r="BO89" s="166"/>
    </row>
    <row r="90" spans="1:67" ht="32.25" customHeight="1">
      <c r="A90" s="20" t="str">
        <f t="shared" si="31"/>
        <v/>
      </c>
      <c r="C90" s="331" t="s">
        <v>177</v>
      </c>
      <c r="D90" s="332"/>
      <c r="E90" s="474"/>
      <c r="F90" s="474"/>
      <c r="G90" s="474"/>
      <c r="H90" s="474"/>
      <c r="I90" s="474"/>
      <c r="J90" s="474"/>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475"/>
      <c r="AN90" s="185"/>
      <c r="AS90" s="329" t="s">
        <v>177</v>
      </c>
      <c r="AT90" s="330"/>
      <c r="AU90" s="23">
        <f t="shared" si="32"/>
        <v>0</v>
      </c>
      <c r="AV90" s="22" t="str">
        <f t="shared" si="33"/>
        <v>入力なし</v>
      </c>
      <c r="AW90" s="22" t="str">
        <f t="shared" si="34"/>
        <v/>
      </c>
      <c r="AX90" s="22" t="str">
        <f t="shared" si="35"/>
        <v/>
      </c>
      <c r="AY90" s="22" t="str">
        <f t="shared" si="36"/>
        <v/>
      </c>
      <c r="AZ90" s="22" t="str">
        <f t="shared" si="37"/>
        <v/>
      </c>
      <c r="BA90" s="187" t="str">
        <f t="shared" si="38"/>
        <v/>
      </c>
      <c r="BB90" s="187" t="str">
        <f t="shared" si="39"/>
        <v/>
      </c>
      <c r="BC90" s="187">
        <f t="shared" si="40"/>
        <v>1048550</v>
      </c>
      <c r="BD90" s="187" t="str">
        <f t="shared" si="41"/>
        <v/>
      </c>
      <c r="BE90" s="187">
        <f t="shared" si="42"/>
        <v>1048550</v>
      </c>
      <c r="BF90" s="187" t="str">
        <f t="shared" si="43"/>
        <v/>
      </c>
      <c r="BG90" s="187">
        <f t="shared" si="44"/>
        <v>1048550</v>
      </c>
      <c r="BH90" s="187" t="str">
        <f t="shared" si="45"/>
        <v/>
      </c>
      <c r="BI90" s="22" t="str">
        <f t="shared" si="27"/>
        <v/>
      </c>
      <c r="BJ90" s="187" t="str">
        <f t="shared" si="28"/>
        <v/>
      </c>
      <c r="BK90" s="187" t="str">
        <f t="shared" si="29"/>
        <v/>
      </c>
      <c r="BL90" s="22" t="str">
        <f t="shared" si="30"/>
        <v/>
      </c>
      <c r="BM90" s="187" t="str">
        <f t="shared" si="46"/>
        <v/>
      </c>
      <c r="BN90" s="166"/>
      <c r="BO90" s="166"/>
    </row>
    <row r="91" spans="1:67" ht="32.25" customHeight="1">
      <c r="A91" s="20" t="str">
        <f t="shared" si="31"/>
        <v/>
      </c>
      <c r="C91" s="331" t="s">
        <v>178</v>
      </c>
      <c r="D91" s="332"/>
      <c r="E91" s="474"/>
      <c r="F91" s="474"/>
      <c r="G91" s="474"/>
      <c r="H91" s="474"/>
      <c r="I91" s="474"/>
      <c r="J91" s="474"/>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475"/>
      <c r="AN91" s="185"/>
      <c r="AS91" s="329" t="s">
        <v>178</v>
      </c>
      <c r="AT91" s="330"/>
      <c r="AU91" s="23">
        <f t="shared" si="32"/>
        <v>0</v>
      </c>
      <c r="AV91" s="22" t="str">
        <f t="shared" si="33"/>
        <v>入力なし</v>
      </c>
      <c r="AW91" s="22" t="str">
        <f t="shared" si="34"/>
        <v/>
      </c>
      <c r="AX91" s="22" t="str">
        <f t="shared" si="35"/>
        <v/>
      </c>
      <c r="AY91" s="22" t="str">
        <f t="shared" si="36"/>
        <v/>
      </c>
      <c r="AZ91" s="22" t="str">
        <f t="shared" si="37"/>
        <v/>
      </c>
      <c r="BA91" s="187" t="str">
        <f t="shared" si="38"/>
        <v/>
      </c>
      <c r="BB91" s="187" t="str">
        <f t="shared" si="39"/>
        <v/>
      </c>
      <c r="BC91" s="187">
        <f t="shared" si="40"/>
        <v>1048550</v>
      </c>
      <c r="BD91" s="187" t="str">
        <f t="shared" si="41"/>
        <v/>
      </c>
      <c r="BE91" s="187">
        <f t="shared" si="42"/>
        <v>1048550</v>
      </c>
      <c r="BF91" s="187" t="str">
        <f t="shared" si="43"/>
        <v/>
      </c>
      <c r="BG91" s="187">
        <f t="shared" si="44"/>
        <v>1048550</v>
      </c>
      <c r="BH91" s="187" t="str">
        <f t="shared" si="45"/>
        <v/>
      </c>
      <c r="BI91" s="22" t="str">
        <f t="shared" si="27"/>
        <v/>
      </c>
      <c r="BJ91" s="187" t="str">
        <f t="shared" si="28"/>
        <v/>
      </c>
      <c r="BK91" s="187" t="str">
        <f t="shared" si="29"/>
        <v/>
      </c>
      <c r="BL91" s="22" t="str">
        <f t="shared" si="30"/>
        <v/>
      </c>
      <c r="BM91" s="187" t="str">
        <f t="shared" si="46"/>
        <v/>
      </c>
      <c r="BN91" s="166"/>
      <c r="BO91" s="166"/>
    </row>
    <row r="92" spans="1:67" ht="32.25" customHeight="1">
      <c r="A92" s="20" t="str">
        <f t="shared" si="31"/>
        <v/>
      </c>
      <c r="C92" s="331" t="s">
        <v>179</v>
      </c>
      <c r="D92" s="332"/>
      <c r="E92" s="474"/>
      <c r="F92" s="474"/>
      <c r="G92" s="474"/>
      <c r="H92" s="474"/>
      <c r="I92" s="474"/>
      <c r="J92" s="474"/>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475"/>
      <c r="AN92" s="185"/>
      <c r="AS92" s="329" t="s">
        <v>179</v>
      </c>
      <c r="AT92" s="330"/>
      <c r="AU92" s="23">
        <f t="shared" si="32"/>
        <v>0</v>
      </c>
      <c r="AV92" s="22" t="str">
        <f t="shared" si="33"/>
        <v>入力なし</v>
      </c>
      <c r="AW92" s="22" t="str">
        <f t="shared" si="34"/>
        <v/>
      </c>
      <c r="AX92" s="22" t="str">
        <f t="shared" si="35"/>
        <v/>
      </c>
      <c r="AY92" s="22" t="str">
        <f t="shared" si="36"/>
        <v/>
      </c>
      <c r="AZ92" s="22" t="str">
        <f t="shared" si="37"/>
        <v/>
      </c>
      <c r="BA92" s="187" t="str">
        <f t="shared" si="38"/>
        <v/>
      </c>
      <c r="BB92" s="187" t="str">
        <f t="shared" si="39"/>
        <v/>
      </c>
      <c r="BC92" s="187">
        <f t="shared" si="40"/>
        <v>1048550</v>
      </c>
      <c r="BD92" s="187" t="str">
        <f t="shared" si="41"/>
        <v/>
      </c>
      <c r="BE92" s="187">
        <f t="shared" si="42"/>
        <v>1048550</v>
      </c>
      <c r="BF92" s="187" t="str">
        <f t="shared" si="43"/>
        <v/>
      </c>
      <c r="BG92" s="187">
        <f t="shared" si="44"/>
        <v>1048550</v>
      </c>
      <c r="BH92" s="187" t="str">
        <f t="shared" si="45"/>
        <v/>
      </c>
      <c r="BI92" s="22" t="str">
        <f t="shared" si="27"/>
        <v/>
      </c>
      <c r="BJ92" s="187" t="str">
        <f t="shared" si="28"/>
        <v/>
      </c>
      <c r="BK92" s="187" t="str">
        <f t="shared" si="29"/>
        <v/>
      </c>
      <c r="BL92" s="22" t="str">
        <f t="shared" si="30"/>
        <v/>
      </c>
      <c r="BM92" s="187" t="str">
        <f t="shared" si="46"/>
        <v/>
      </c>
      <c r="BN92" s="166"/>
      <c r="BO92" s="166"/>
    </row>
    <row r="93" spans="1:67" ht="32.25" customHeight="1">
      <c r="A93" s="20" t="str">
        <f t="shared" si="31"/>
        <v/>
      </c>
      <c r="C93" s="331" t="s">
        <v>180</v>
      </c>
      <c r="D93" s="332"/>
      <c r="E93" s="474"/>
      <c r="F93" s="474"/>
      <c r="G93" s="474"/>
      <c r="H93" s="474"/>
      <c r="I93" s="474"/>
      <c r="J93" s="474"/>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475"/>
      <c r="AN93" s="185"/>
      <c r="AS93" s="329" t="s">
        <v>180</v>
      </c>
      <c r="AT93" s="330"/>
      <c r="AU93" s="23">
        <f t="shared" si="32"/>
        <v>0</v>
      </c>
      <c r="AV93" s="22" t="str">
        <f t="shared" si="33"/>
        <v>入力なし</v>
      </c>
      <c r="AW93" s="22" t="str">
        <f t="shared" si="34"/>
        <v/>
      </c>
      <c r="AX93" s="22" t="str">
        <f t="shared" si="35"/>
        <v/>
      </c>
      <c r="AY93" s="22" t="str">
        <f t="shared" si="36"/>
        <v/>
      </c>
      <c r="AZ93" s="22" t="str">
        <f t="shared" si="37"/>
        <v/>
      </c>
      <c r="BA93" s="187" t="str">
        <f t="shared" si="38"/>
        <v/>
      </c>
      <c r="BB93" s="187" t="str">
        <f t="shared" si="39"/>
        <v/>
      </c>
      <c r="BC93" s="187">
        <f t="shared" si="40"/>
        <v>1048550</v>
      </c>
      <c r="BD93" s="187" t="str">
        <f t="shared" si="41"/>
        <v/>
      </c>
      <c r="BE93" s="187">
        <f t="shared" si="42"/>
        <v>1048550</v>
      </c>
      <c r="BF93" s="187" t="str">
        <f t="shared" si="43"/>
        <v/>
      </c>
      <c r="BG93" s="187">
        <f t="shared" si="44"/>
        <v>1048550</v>
      </c>
      <c r="BH93" s="187" t="str">
        <f t="shared" si="45"/>
        <v/>
      </c>
      <c r="BI93" s="22" t="str">
        <f t="shared" si="27"/>
        <v/>
      </c>
      <c r="BJ93" s="187" t="str">
        <f t="shared" si="28"/>
        <v/>
      </c>
      <c r="BK93" s="187" t="str">
        <f t="shared" si="29"/>
        <v/>
      </c>
      <c r="BL93" s="22" t="str">
        <f t="shared" si="30"/>
        <v/>
      </c>
      <c r="BM93" s="187" t="str">
        <f t="shared" si="46"/>
        <v/>
      </c>
      <c r="BN93" s="166"/>
      <c r="BO93" s="166"/>
    </row>
    <row r="94" spans="1:67" ht="32.25" customHeight="1">
      <c r="A94" s="20" t="str">
        <f t="shared" si="31"/>
        <v/>
      </c>
      <c r="C94" s="331" t="s">
        <v>181</v>
      </c>
      <c r="D94" s="332"/>
      <c r="E94" s="474"/>
      <c r="F94" s="474"/>
      <c r="G94" s="474"/>
      <c r="H94" s="474"/>
      <c r="I94" s="474"/>
      <c r="J94" s="474"/>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475"/>
      <c r="AN94" s="185"/>
      <c r="AS94" s="329" t="s">
        <v>181</v>
      </c>
      <c r="AT94" s="330"/>
      <c r="AU94" s="23">
        <f t="shared" si="32"/>
        <v>0</v>
      </c>
      <c r="AV94" s="22" t="str">
        <f t="shared" si="33"/>
        <v>入力なし</v>
      </c>
      <c r="AW94" s="22" t="str">
        <f t="shared" si="34"/>
        <v/>
      </c>
      <c r="AX94" s="22" t="str">
        <f t="shared" si="35"/>
        <v/>
      </c>
      <c r="AY94" s="22" t="str">
        <f t="shared" si="36"/>
        <v/>
      </c>
      <c r="AZ94" s="22" t="str">
        <f t="shared" si="37"/>
        <v/>
      </c>
      <c r="BA94" s="187" t="str">
        <f t="shared" si="38"/>
        <v/>
      </c>
      <c r="BB94" s="187" t="str">
        <f t="shared" si="39"/>
        <v/>
      </c>
      <c r="BC94" s="187">
        <f t="shared" si="40"/>
        <v>1048550</v>
      </c>
      <c r="BD94" s="187" t="str">
        <f t="shared" si="41"/>
        <v/>
      </c>
      <c r="BE94" s="187">
        <f t="shared" si="42"/>
        <v>1048550</v>
      </c>
      <c r="BF94" s="187" t="str">
        <f t="shared" si="43"/>
        <v/>
      </c>
      <c r="BG94" s="187">
        <f t="shared" si="44"/>
        <v>1048550</v>
      </c>
      <c r="BH94" s="187" t="str">
        <f t="shared" si="45"/>
        <v/>
      </c>
      <c r="BI94" s="22" t="str">
        <f t="shared" si="27"/>
        <v/>
      </c>
      <c r="BJ94" s="187" t="str">
        <f t="shared" si="28"/>
        <v/>
      </c>
      <c r="BK94" s="187" t="str">
        <f t="shared" si="29"/>
        <v/>
      </c>
      <c r="BL94" s="22" t="str">
        <f t="shared" si="30"/>
        <v/>
      </c>
      <c r="BM94" s="187" t="str">
        <f t="shared" si="46"/>
        <v/>
      </c>
      <c r="BN94" s="166"/>
      <c r="BO94" s="166"/>
    </row>
    <row r="95" spans="1:67" ht="32.25" customHeight="1">
      <c r="A95" s="20" t="str">
        <f t="shared" si="31"/>
        <v/>
      </c>
      <c r="C95" s="331" t="s">
        <v>182</v>
      </c>
      <c r="D95" s="332"/>
      <c r="E95" s="474"/>
      <c r="F95" s="474"/>
      <c r="G95" s="474"/>
      <c r="H95" s="474"/>
      <c r="I95" s="474"/>
      <c r="J95" s="474"/>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475"/>
      <c r="AN95" s="185"/>
      <c r="AS95" s="329" t="s">
        <v>182</v>
      </c>
      <c r="AT95" s="330"/>
      <c r="AU95" s="23">
        <f t="shared" si="32"/>
        <v>0</v>
      </c>
      <c r="AV95" s="22" t="str">
        <f t="shared" si="33"/>
        <v>入力なし</v>
      </c>
      <c r="AW95" s="22" t="str">
        <f t="shared" si="34"/>
        <v/>
      </c>
      <c r="AX95" s="22" t="str">
        <f t="shared" si="35"/>
        <v/>
      </c>
      <c r="AY95" s="22" t="str">
        <f t="shared" si="36"/>
        <v/>
      </c>
      <c r="AZ95" s="22" t="str">
        <f t="shared" si="37"/>
        <v/>
      </c>
      <c r="BA95" s="187" t="str">
        <f t="shared" si="38"/>
        <v/>
      </c>
      <c r="BB95" s="187" t="str">
        <f t="shared" si="39"/>
        <v/>
      </c>
      <c r="BC95" s="187">
        <f t="shared" si="40"/>
        <v>1048550</v>
      </c>
      <c r="BD95" s="187" t="str">
        <f t="shared" si="41"/>
        <v/>
      </c>
      <c r="BE95" s="187">
        <f t="shared" si="42"/>
        <v>1048550</v>
      </c>
      <c r="BF95" s="187" t="str">
        <f t="shared" si="43"/>
        <v/>
      </c>
      <c r="BG95" s="187">
        <f t="shared" si="44"/>
        <v>1048550</v>
      </c>
      <c r="BH95" s="187" t="str">
        <f t="shared" si="45"/>
        <v/>
      </c>
      <c r="BI95" s="22" t="str">
        <f t="shared" si="27"/>
        <v/>
      </c>
      <c r="BJ95" s="187" t="str">
        <f t="shared" si="28"/>
        <v/>
      </c>
      <c r="BK95" s="187" t="str">
        <f t="shared" si="29"/>
        <v/>
      </c>
      <c r="BL95" s="22" t="str">
        <f t="shared" si="30"/>
        <v/>
      </c>
      <c r="BM95" s="187" t="str">
        <f t="shared" si="46"/>
        <v/>
      </c>
      <c r="BN95" s="166"/>
      <c r="BO95" s="166"/>
    </row>
    <row r="96" spans="1:67" ht="32.25" customHeight="1">
      <c r="A96" s="20" t="str">
        <f t="shared" si="31"/>
        <v/>
      </c>
      <c r="C96" s="331" t="s">
        <v>183</v>
      </c>
      <c r="D96" s="332"/>
      <c r="E96" s="474"/>
      <c r="F96" s="474"/>
      <c r="G96" s="474"/>
      <c r="H96" s="474"/>
      <c r="I96" s="474"/>
      <c r="J96" s="474"/>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475"/>
      <c r="AN96" s="185"/>
      <c r="AS96" s="329" t="s">
        <v>183</v>
      </c>
      <c r="AT96" s="330"/>
      <c r="AU96" s="23">
        <f t="shared" si="32"/>
        <v>0</v>
      </c>
      <c r="AV96" s="22" t="str">
        <f t="shared" si="33"/>
        <v>入力なし</v>
      </c>
      <c r="AW96" s="22" t="str">
        <f t="shared" si="34"/>
        <v/>
      </c>
      <c r="AX96" s="22" t="str">
        <f t="shared" si="35"/>
        <v/>
      </c>
      <c r="AY96" s="22" t="str">
        <f t="shared" si="36"/>
        <v/>
      </c>
      <c r="AZ96" s="22" t="str">
        <f t="shared" si="37"/>
        <v/>
      </c>
      <c r="BA96" s="187" t="str">
        <f t="shared" si="38"/>
        <v/>
      </c>
      <c r="BB96" s="187" t="str">
        <f t="shared" si="39"/>
        <v/>
      </c>
      <c r="BC96" s="187">
        <f t="shared" si="40"/>
        <v>1048550</v>
      </c>
      <c r="BD96" s="187" t="str">
        <f t="shared" si="41"/>
        <v/>
      </c>
      <c r="BE96" s="187">
        <f t="shared" si="42"/>
        <v>1048550</v>
      </c>
      <c r="BF96" s="187" t="str">
        <f t="shared" si="43"/>
        <v/>
      </c>
      <c r="BG96" s="187">
        <f t="shared" si="44"/>
        <v>1048550</v>
      </c>
      <c r="BH96" s="187" t="str">
        <f t="shared" si="45"/>
        <v/>
      </c>
      <c r="BI96" s="22" t="str">
        <f t="shared" si="27"/>
        <v/>
      </c>
      <c r="BJ96" s="187" t="str">
        <f t="shared" si="28"/>
        <v/>
      </c>
      <c r="BK96" s="187" t="str">
        <f t="shared" si="29"/>
        <v/>
      </c>
      <c r="BL96" s="22" t="str">
        <f t="shared" si="30"/>
        <v/>
      </c>
      <c r="BM96" s="187" t="str">
        <f t="shared" si="46"/>
        <v/>
      </c>
      <c r="BN96" s="166"/>
      <c r="BO96" s="166"/>
    </row>
    <row r="97" spans="1:67" ht="32.25" customHeight="1">
      <c r="A97" s="20" t="str">
        <f t="shared" si="31"/>
        <v/>
      </c>
      <c r="C97" s="331" t="s">
        <v>184</v>
      </c>
      <c r="D97" s="332"/>
      <c r="E97" s="474"/>
      <c r="F97" s="474"/>
      <c r="G97" s="474"/>
      <c r="H97" s="474"/>
      <c r="I97" s="474"/>
      <c r="J97" s="474"/>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475"/>
      <c r="AN97" s="185"/>
      <c r="AS97" s="329" t="s">
        <v>184</v>
      </c>
      <c r="AT97" s="330"/>
      <c r="AU97" s="23">
        <f t="shared" si="32"/>
        <v>0</v>
      </c>
      <c r="AV97" s="22" t="str">
        <f t="shared" si="33"/>
        <v>入力なし</v>
      </c>
      <c r="AW97" s="22" t="str">
        <f t="shared" si="34"/>
        <v/>
      </c>
      <c r="AX97" s="22" t="str">
        <f t="shared" si="35"/>
        <v/>
      </c>
      <c r="AY97" s="22" t="str">
        <f t="shared" si="36"/>
        <v/>
      </c>
      <c r="AZ97" s="22" t="str">
        <f t="shared" si="37"/>
        <v/>
      </c>
      <c r="BA97" s="187" t="str">
        <f t="shared" si="38"/>
        <v/>
      </c>
      <c r="BB97" s="187" t="str">
        <f t="shared" si="39"/>
        <v/>
      </c>
      <c r="BC97" s="187">
        <f t="shared" si="40"/>
        <v>1048550</v>
      </c>
      <c r="BD97" s="187" t="str">
        <f t="shared" si="41"/>
        <v/>
      </c>
      <c r="BE97" s="187">
        <f t="shared" si="42"/>
        <v>1048550</v>
      </c>
      <c r="BF97" s="187" t="str">
        <f t="shared" si="43"/>
        <v/>
      </c>
      <c r="BG97" s="187">
        <f t="shared" si="44"/>
        <v>1048550</v>
      </c>
      <c r="BH97" s="187" t="str">
        <f t="shared" si="45"/>
        <v/>
      </c>
      <c r="BI97" s="22" t="str">
        <f t="shared" si="27"/>
        <v/>
      </c>
      <c r="BJ97" s="187" t="str">
        <f t="shared" si="28"/>
        <v/>
      </c>
      <c r="BK97" s="187" t="str">
        <f t="shared" si="29"/>
        <v/>
      </c>
      <c r="BL97" s="22" t="str">
        <f t="shared" si="30"/>
        <v/>
      </c>
      <c r="BM97" s="187" t="str">
        <f t="shared" si="46"/>
        <v/>
      </c>
      <c r="BN97" s="166"/>
      <c r="BO97" s="166"/>
    </row>
    <row r="98" spans="1:67" ht="32.25" customHeight="1">
      <c r="A98" s="20" t="str">
        <f t="shared" si="31"/>
        <v/>
      </c>
      <c r="C98" s="331" t="s">
        <v>185</v>
      </c>
      <c r="D98" s="332"/>
      <c r="E98" s="474"/>
      <c r="F98" s="474"/>
      <c r="G98" s="474"/>
      <c r="H98" s="474"/>
      <c r="I98" s="474"/>
      <c r="J98" s="474"/>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475"/>
      <c r="AN98" s="185"/>
      <c r="AS98" s="329" t="s">
        <v>185</v>
      </c>
      <c r="AT98" s="330"/>
      <c r="AU98" s="23">
        <f t="shared" si="32"/>
        <v>0</v>
      </c>
      <c r="AV98" s="22" t="str">
        <f t="shared" si="33"/>
        <v>入力なし</v>
      </c>
      <c r="AW98" s="22" t="str">
        <f t="shared" si="34"/>
        <v/>
      </c>
      <c r="AX98" s="22" t="str">
        <f t="shared" si="35"/>
        <v/>
      </c>
      <c r="AY98" s="22" t="str">
        <f t="shared" si="36"/>
        <v/>
      </c>
      <c r="AZ98" s="22" t="str">
        <f t="shared" si="37"/>
        <v/>
      </c>
      <c r="BA98" s="187" t="str">
        <f t="shared" si="38"/>
        <v/>
      </c>
      <c r="BB98" s="187" t="str">
        <f t="shared" si="39"/>
        <v/>
      </c>
      <c r="BC98" s="187">
        <f t="shared" si="40"/>
        <v>1048550</v>
      </c>
      <c r="BD98" s="187" t="str">
        <f t="shared" si="41"/>
        <v/>
      </c>
      <c r="BE98" s="187">
        <f t="shared" si="42"/>
        <v>1048550</v>
      </c>
      <c r="BF98" s="187" t="str">
        <f t="shared" si="43"/>
        <v/>
      </c>
      <c r="BG98" s="187">
        <f t="shared" si="44"/>
        <v>1048550</v>
      </c>
      <c r="BH98" s="187" t="str">
        <f t="shared" si="45"/>
        <v/>
      </c>
      <c r="BI98" s="22" t="str">
        <f t="shared" si="27"/>
        <v/>
      </c>
      <c r="BJ98" s="187" t="str">
        <f t="shared" si="28"/>
        <v/>
      </c>
      <c r="BK98" s="187" t="str">
        <f t="shared" si="29"/>
        <v/>
      </c>
      <c r="BL98" s="22" t="str">
        <f t="shared" si="30"/>
        <v/>
      </c>
      <c r="BM98" s="187" t="str">
        <f t="shared" si="46"/>
        <v/>
      </c>
      <c r="BN98" s="166"/>
      <c r="BO98" s="166"/>
    </row>
    <row r="99" spans="1:67" ht="32.25" customHeight="1">
      <c r="A99" s="20" t="str">
        <f t="shared" si="31"/>
        <v/>
      </c>
      <c r="C99" s="331" t="s">
        <v>186</v>
      </c>
      <c r="D99" s="332"/>
      <c r="E99" s="474"/>
      <c r="F99" s="474"/>
      <c r="G99" s="474"/>
      <c r="H99" s="474"/>
      <c r="I99" s="474"/>
      <c r="J99" s="474"/>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475"/>
      <c r="AN99" s="185"/>
      <c r="AS99" s="329" t="s">
        <v>186</v>
      </c>
      <c r="AT99" s="330"/>
      <c r="AU99" s="23">
        <f t="shared" si="32"/>
        <v>0</v>
      </c>
      <c r="AV99" s="22" t="str">
        <f t="shared" si="33"/>
        <v>入力なし</v>
      </c>
      <c r="AW99" s="22" t="str">
        <f t="shared" si="34"/>
        <v/>
      </c>
      <c r="AX99" s="22" t="str">
        <f t="shared" si="35"/>
        <v/>
      </c>
      <c r="AY99" s="22" t="str">
        <f t="shared" si="36"/>
        <v/>
      </c>
      <c r="AZ99" s="22" t="str">
        <f t="shared" si="37"/>
        <v/>
      </c>
      <c r="BA99" s="187" t="str">
        <f t="shared" si="38"/>
        <v/>
      </c>
      <c r="BB99" s="187" t="str">
        <f t="shared" si="39"/>
        <v/>
      </c>
      <c r="BC99" s="187">
        <f t="shared" si="40"/>
        <v>1048550</v>
      </c>
      <c r="BD99" s="187" t="str">
        <f t="shared" si="41"/>
        <v/>
      </c>
      <c r="BE99" s="187">
        <f t="shared" si="42"/>
        <v>1048550</v>
      </c>
      <c r="BF99" s="187" t="str">
        <f t="shared" si="43"/>
        <v/>
      </c>
      <c r="BG99" s="187">
        <f t="shared" si="44"/>
        <v>1048550</v>
      </c>
      <c r="BH99" s="187" t="str">
        <f t="shared" si="45"/>
        <v/>
      </c>
      <c r="BI99" s="22" t="str">
        <f t="shared" si="27"/>
        <v/>
      </c>
      <c r="BJ99" s="187" t="str">
        <f t="shared" si="28"/>
        <v/>
      </c>
      <c r="BK99" s="187" t="str">
        <f t="shared" si="29"/>
        <v/>
      </c>
      <c r="BL99" s="22" t="str">
        <f t="shared" si="30"/>
        <v/>
      </c>
      <c r="BM99" s="187" t="str">
        <f t="shared" si="46"/>
        <v/>
      </c>
      <c r="BN99" s="166"/>
      <c r="BO99" s="166"/>
    </row>
    <row r="100" spans="1:67" ht="32.25" customHeight="1">
      <c r="A100" s="20" t="str">
        <f t="shared" si="31"/>
        <v/>
      </c>
      <c r="C100" s="331" t="s">
        <v>187</v>
      </c>
      <c r="D100" s="332"/>
      <c r="E100" s="474"/>
      <c r="F100" s="474"/>
      <c r="G100" s="474"/>
      <c r="H100" s="474"/>
      <c r="I100" s="474"/>
      <c r="J100" s="474"/>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475"/>
      <c r="AN100" s="185"/>
      <c r="AS100" s="329" t="s">
        <v>187</v>
      </c>
      <c r="AT100" s="330"/>
      <c r="AU100" s="23">
        <f t="shared" si="32"/>
        <v>0</v>
      </c>
      <c r="AV100" s="22" t="str">
        <f t="shared" si="33"/>
        <v>入力なし</v>
      </c>
      <c r="AW100" s="22" t="str">
        <f t="shared" si="34"/>
        <v/>
      </c>
      <c r="AX100" s="22" t="str">
        <f t="shared" si="35"/>
        <v/>
      </c>
      <c r="AY100" s="22" t="str">
        <f t="shared" si="36"/>
        <v/>
      </c>
      <c r="AZ100" s="22" t="str">
        <f t="shared" si="37"/>
        <v/>
      </c>
      <c r="BA100" s="187" t="str">
        <f t="shared" si="38"/>
        <v/>
      </c>
      <c r="BB100" s="187" t="str">
        <f t="shared" si="39"/>
        <v/>
      </c>
      <c r="BC100" s="187">
        <f t="shared" si="40"/>
        <v>1048550</v>
      </c>
      <c r="BD100" s="187" t="str">
        <f t="shared" si="41"/>
        <v/>
      </c>
      <c r="BE100" s="187">
        <f t="shared" si="42"/>
        <v>1048550</v>
      </c>
      <c r="BF100" s="187" t="str">
        <f t="shared" si="43"/>
        <v/>
      </c>
      <c r="BG100" s="187">
        <f t="shared" si="44"/>
        <v>1048550</v>
      </c>
      <c r="BH100" s="187" t="str">
        <f t="shared" si="45"/>
        <v/>
      </c>
      <c r="BI100" s="22" t="str">
        <f t="shared" si="27"/>
        <v/>
      </c>
      <c r="BJ100" s="187" t="str">
        <f t="shared" si="28"/>
        <v/>
      </c>
      <c r="BK100" s="187" t="str">
        <f t="shared" si="29"/>
        <v/>
      </c>
      <c r="BL100" s="22" t="str">
        <f t="shared" si="30"/>
        <v/>
      </c>
      <c r="BM100" s="187" t="str">
        <f t="shared" si="46"/>
        <v/>
      </c>
      <c r="BN100" s="166"/>
      <c r="BO100" s="166"/>
    </row>
    <row r="101" spans="1:67" ht="32.25" customHeight="1">
      <c r="A101" s="20" t="str">
        <f t="shared" si="31"/>
        <v/>
      </c>
      <c r="C101" s="331" t="s">
        <v>188</v>
      </c>
      <c r="D101" s="332"/>
      <c r="E101" s="474"/>
      <c r="F101" s="474"/>
      <c r="G101" s="474"/>
      <c r="H101" s="474"/>
      <c r="I101" s="474"/>
      <c r="J101" s="474"/>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475"/>
      <c r="AN101" s="185"/>
      <c r="AS101" s="329" t="s">
        <v>188</v>
      </c>
      <c r="AT101" s="330"/>
      <c r="AU101" s="23">
        <f t="shared" si="32"/>
        <v>0</v>
      </c>
      <c r="AV101" s="22" t="str">
        <f t="shared" si="33"/>
        <v>入力なし</v>
      </c>
      <c r="AW101" s="22" t="str">
        <f t="shared" si="34"/>
        <v/>
      </c>
      <c r="AX101" s="22" t="str">
        <f t="shared" si="35"/>
        <v/>
      </c>
      <c r="AY101" s="22" t="str">
        <f t="shared" si="36"/>
        <v/>
      </c>
      <c r="AZ101" s="22" t="str">
        <f t="shared" si="37"/>
        <v/>
      </c>
      <c r="BA101" s="187" t="str">
        <f t="shared" si="38"/>
        <v/>
      </c>
      <c r="BB101" s="187" t="str">
        <f t="shared" si="39"/>
        <v/>
      </c>
      <c r="BC101" s="187">
        <f t="shared" si="40"/>
        <v>1048550</v>
      </c>
      <c r="BD101" s="187" t="str">
        <f t="shared" si="41"/>
        <v/>
      </c>
      <c r="BE101" s="187">
        <f t="shared" si="42"/>
        <v>1048550</v>
      </c>
      <c r="BF101" s="187" t="str">
        <f t="shared" si="43"/>
        <v/>
      </c>
      <c r="BG101" s="187">
        <f t="shared" si="44"/>
        <v>1048550</v>
      </c>
      <c r="BH101" s="187" t="str">
        <f t="shared" si="45"/>
        <v/>
      </c>
      <c r="BI101" s="22" t="str">
        <f t="shared" si="27"/>
        <v/>
      </c>
      <c r="BJ101" s="187" t="str">
        <f t="shared" si="28"/>
        <v/>
      </c>
      <c r="BK101" s="187" t="str">
        <f t="shared" si="29"/>
        <v/>
      </c>
      <c r="BL101" s="22" t="str">
        <f t="shared" si="30"/>
        <v/>
      </c>
      <c r="BM101" s="187" t="str">
        <f t="shared" si="46"/>
        <v/>
      </c>
      <c r="BN101" s="166"/>
      <c r="BO101" s="166"/>
    </row>
    <row r="102" spans="1:67" ht="32.25" customHeight="1">
      <c r="A102" s="20" t="str">
        <f t="shared" si="31"/>
        <v/>
      </c>
      <c r="C102" s="331" t="s">
        <v>189</v>
      </c>
      <c r="D102" s="332"/>
      <c r="E102" s="474"/>
      <c r="F102" s="474"/>
      <c r="G102" s="474"/>
      <c r="H102" s="474"/>
      <c r="I102" s="474"/>
      <c r="J102" s="474"/>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475"/>
      <c r="AN102" s="185"/>
      <c r="AS102" s="329" t="s">
        <v>189</v>
      </c>
      <c r="AT102" s="330"/>
      <c r="AU102" s="23">
        <f t="shared" si="32"/>
        <v>0</v>
      </c>
      <c r="AV102" s="22" t="str">
        <f t="shared" si="33"/>
        <v>入力なし</v>
      </c>
      <c r="AW102" s="22" t="str">
        <f t="shared" si="34"/>
        <v/>
      </c>
      <c r="AX102" s="22" t="str">
        <f t="shared" si="35"/>
        <v/>
      </c>
      <c r="AY102" s="22" t="str">
        <f t="shared" si="36"/>
        <v/>
      </c>
      <c r="AZ102" s="22" t="str">
        <f t="shared" si="37"/>
        <v/>
      </c>
      <c r="BA102" s="187" t="str">
        <f t="shared" si="38"/>
        <v/>
      </c>
      <c r="BB102" s="187" t="str">
        <f t="shared" si="39"/>
        <v/>
      </c>
      <c r="BC102" s="187">
        <f t="shared" si="40"/>
        <v>1048550</v>
      </c>
      <c r="BD102" s="187" t="str">
        <f t="shared" si="41"/>
        <v/>
      </c>
      <c r="BE102" s="187">
        <f t="shared" si="42"/>
        <v>1048550</v>
      </c>
      <c r="BF102" s="187" t="str">
        <f t="shared" si="43"/>
        <v/>
      </c>
      <c r="BG102" s="187">
        <f t="shared" si="44"/>
        <v>1048550</v>
      </c>
      <c r="BH102" s="187" t="str">
        <f t="shared" si="45"/>
        <v/>
      </c>
      <c r="BI102" s="22" t="str">
        <f t="shared" si="27"/>
        <v/>
      </c>
      <c r="BJ102" s="187" t="str">
        <f t="shared" si="28"/>
        <v/>
      </c>
      <c r="BK102" s="187" t="str">
        <f t="shared" si="29"/>
        <v/>
      </c>
      <c r="BL102" s="22" t="str">
        <f t="shared" si="30"/>
        <v/>
      </c>
      <c r="BM102" s="187" t="str">
        <f t="shared" si="46"/>
        <v/>
      </c>
      <c r="BN102" s="166"/>
      <c r="BO102" s="166"/>
    </row>
    <row r="103" spans="1:67" ht="32.25" customHeight="1">
      <c r="A103" s="20" t="str">
        <f t="shared" si="31"/>
        <v/>
      </c>
      <c r="C103" s="331" t="s">
        <v>190</v>
      </c>
      <c r="D103" s="332"/>
      <c r="E103" s="474"/>
      <c r="F103" s="474"/>
      <c r="G103" s="474"/>
      <c r="H103" s="474"/>
      <c r="I103" s="474"/>
      <c r="J103" s="474"/>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475"/>
      <c r="AN103" s="185"/>
      <c r="AS103" s="329" t="s">
        <v>190</v>
      </c>
      <c r="AT103" s="330"/>
      <c r="AU103" s="23">
        <f t="shared" si="32"/>
        <v>0</v>
      </c>
      <c r="AV103" s="22" t="str">
        <f t="shared" si="33"/>
        <v>入力なし</v>
      </c>
      <c r="AW103" s="22" t="str">
        <f t="shared" si="34"/>
        <v/>
      </c>
      <c r="AX103" s="22" t="str">
        <f t="shared" si="35"/>
        <v/>
      </c>
      <c r="AY103" s="22" t="str">
        <f t="shared" si="36"/>
        <v/>
      </c>
      <c r="AZ103" s="22" t="str">
        <f t="shared" si="37"/>
        <v/>
      </c>
      <c r="BA103" s="187" t="str">
        <f t="shared" si="38"/>
        <v/>
      </c>
      <c r="BB103" s="187" t="str">
        <f t="shared" si="39"/>
        <v/>
      </c>
      <c r="BC103" s="187">
        <f t="shared" si="40"/>
        <v>1048550</v>
      </c>
      <c r="BD103" s="187" t="str">
        <f t="shared" si="41"/>
        <v/>
      </c>
      <c r="BE103" s="187">
        <f t="shared" si="42"/>
        <v>1048550</v>
      </c>
      <c r="BF103" s="187" t="str">
        <f t="shared" si="43"/>
        <v/>
      </c>
      <c r="BG103" s="187">
        <f t="shared" si="44"/>
        <v>1048550</v>
      </c>
      <c r="BH103" s="187" t="str">
        <f t="shared" si="45"/>
        <v/>
      </c>
      <c r="BI103" s="22" t="str">
        <f t="shared" si="27"/>
        <v/>
      </c>
      <c r="BJ103" s="187" t="str">
        <f t="shared" si="28"/>
        <v/>
      </c>
      <c r="BK103" s="187" t="str">
        <f t="shared" si="29"/>
        <v/>
      </c>
      <c r="BL103" s="22" t="str">
        <f t="shared" si="30"/>
        <v/>
      </c>
      <c r="BM103" s="187" t="str">
        <f t="shared" si="46"/>
        <v/>
      </c>
      <c r="BN103" s="166"/>
      <c r="BO103" s="166"/>
    </row>
    <row r="104" spans="1:67" ht="32.25" customHeight="1">
      <c r="A104" s="20" t="str">
        <f t="shared" si="31"/>
        <v/>
      </c>
      <c r="C104" s="331" t="s">
        <v>191</v>
      </c>
      <c r="D104" s="332"/>
      <c r="E104" s="474"/>
      <c r="F104" s="474"/>
      <c r="G104" s="474"/>
      <c r="H104" s="474"/>
      <c r="I104" s="474"/>
      <c r="J104" s="474"/>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475"/>
      <c r="AN104" s="185"/>
      <c r="AS104" s="329" t="s">
        <v>191</v>
      </c>
      <c r="AT104" s="330"/>
      <c r="AU104" s="23">
        <f t="shared" si="32"/>
        <v>0</v>
      </c>
      <c r="AV104" s="22" t="str">
        <f t="shared" si="33"/>
        <v>入力なし</v>
      </c>
      <c r="AW104" s="22" t="str">
        <f t="shared" si="34"/>
        <v/>
      </c>
      <c r="AX104" s="22" t="str">
        <f t="shared" si="35"/>
        <v/>
      </c>
      <c r="AY104" s="22" t="str">
        <f t="shared" si="36"/>
        <v/>
      </c>
      <c r="AZ104" s="22" t="str">
        <f t="shared" si="37"/>
        <v/>
      </c>
      <c r="BA104" s="187" t="str">
        <f t="shared" si="38"/>
        <v/>
      </c>
      <c r="BB104" s="187" t="str">
        <f t="shared" si="39"/>
        <v/>
      </c>
      <c r="BC104" s="187">
        <f t="shared" si="40"/>
        <v>1048550</v>
      </c>
      <c r="BD104" s="187" t="str">
        <f t="shared" si="41"/>
        <v/>
      </c>
      <c r="BE104" s="187">
        <f t="shared" si="42"/>
        <v>1048550</v>
      </c>
      <c r="BF104" s="187" t="str">
        <f t="shared" si="43"/>
        <v/>
      </c>
      <c r="BG104" s="187">
        <f t="shared" si="44"/>
        <v>1048550</v>
      </c>
      <c r="BH104" s="187" t="str">
        <f t="shared" si="45"/>
        <v/>
      </c>
      <c r="BI104" s="22" t="str">
        <f t="shared" si="27"/>
        <v/>
      </c>
      <c r="BJ104" s="187" t="str">
        <f t="shared" si="28"/>
        <v/>
      </c>
      <c r="BK104" s="187" t="str">
        <f t="shared" si="29"/>
        <v/>
      </c>
      <c r="BL104" s="22" t="str">
        <f t="shared" si="30"/>
        <v/>
      </c>
      <c r="BM104" s="187" t="str">
        <f t="shared" si="46"/>
        <v/>
      </c>
      <c r="BN104" s="166"/>
      <c r="BO104" s="166"/>
    </row>
    <row r="105" spans="1:67" ht="32.25" customHeight="1">
      <c r="A105" s="20" t="str">
        <f t="shared" si="31"/>
        <v/>
      </c>
      <c r="C105" s="331" t="s">
        <v>192</v>
      </c>
      <c r="D105" s="332"/>
      <c r="E105" s="474"/>
      <c r="F105" s="474"/>
      <c r="G105" s="474"/>
      <c r="H105" s="474"/>
      <c r="I105" s="474"/>
      <c r="J105" s="474"/>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475"/>
      <c r="AN105" s="185"/>
      <c r="AS105" s="329" t="s">
        <v>192</v>
      </c>
      <c r="AT105" s="330"/>
      <c r="AU105" s="23">
        <f t="shared" si="32"/>
        <v>0</v>
      </c>
      <c r="AV105" s="22" t="str">
        <f t="shared" si="33"/>
        <v>入力なし</v>
      </c>
      <c r="AW105" s="22" t="str">
        <f t="shared" si="34"/>
        <v/>
      </c>
      <c r="AX105" s="22" t="str">
        <f t="shared" si="35"/>
        <v/>
      </c>
      <c r="AY105" s="22" t="str">
        <f t="shared" si="36"/>
        <v/>
      </c>
      <c r="AZ105" s="22" t="str">
        <f t="shared" si="37"/>
        <v/>
      </c>
      <c r="BA105" s="187" t="str">
        <f t="shared" si="38"/>
        <v/>
      </c>
      <c r="BB105" s="187" t="str">
        <f t="shared" si="39"/>
        <v/>
      </c>
      <c r="BC105" s="187">
        <f t="shared" si="40"/>
        <v>1048550</v>
      </c>
      <c r="BD105" s="187" t="str">
        <f t="shared" si="41"/>
        <v/>
      </c>
      <c r="BE105" s="187">
        <f t="shared" si="42"/>
        <v>1048550</v>
      </c>
      <c r="BF105" s="187" t="str">
        <f t="shared" si="43"/>
        <v/>
      </c>
      <c r="BG105" s="187">
        <f t="shared" si="44"/>
        <v>1048550</v>
      </c>
      <c r="BH105" s="187" t="str">
        <f t="shared" si="45"/>
        <v/>
      </c>
      <c r="BI105" s="22" t="str">
        <f t="shared" si="27"/>
        <v/>
      </c>
      <c r="BJ105" s="187" t="str">
        <f t="shared" si="28"/>
        <v/>
      </c>
      <c r="BK105" s="187" t="str">
        <f t="shared" si="29"/>
        <v/>
      </c>
      <c r="BL105" s="22" t="str">
        <f t="shared" si="30"/>
        <v/>
      </c>
      <c r="BM105" s="187" t="str">
        <f t="shared" si="46"/>
        <v/>
      </c>
      <c r="BN105" s="166"/>
      <c r="BO105" s="166"/>
    </row>
    <row r="106" spans="1:67" ht="32.25" customHeight="1">
      <c r="A106" s="20" t="str">
        <f t="shared" si="31"/>
        <v/>
      </c>
      <c r="C106" s="331" t="s">
        <v>193</v>
      </c>
      <c r="D106" s="332"/>
      <c r="E106" s="474"/>
      <c r="F106" s="474"/>
      <c r="G106" s="474"/>
      <c r="H106" s="474"/>
      <c r="I106" s="474"/>
      <c r="J106" s="474"/>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475"/>
      <c r="AN106" s="185"/>
      <c r="AS106" s="329" t="s">
        <v>193</v>
      </c>
      <c r="AT106" s="330"/>
      <c r="AU106" s="23">
        <f t="shared" si="32"/>
        <v>0</v>
      </c>
      <c r="AV106" s="22" t="str">
        <f t="shared" si="33"/>
        <v>入力なし</v>
      </c>
      <c r="AW106" s="22" t="str">
        <f t="shared" si="34"/>
        <v/>
      </c>
      <c r="AX106" s="22" t="str">
        <f t="shared" si="35"/>
        <v/>
      </c>
      <c r="AY106" s="22" t="str">
        <f t="shared" si="36"/>
        <v/>
      </c>
      <c r="AZ106" s="22" t="str">
        <f t="shared" si="37"/>
        <v/>
      </c>
      <c r="BA106" s="187" t="str">
        <f t="shared" si="38"/>
        <v/>
      </c>
      <c r="BB106" s="187" t="str">
        <f t="shared" si="39"/>
        <v/>
      </c>
      <c r="BC106" s="187">
        <f t="shared" si="40"/>
        <v>1048550</v>
      </c>
      <c r="BD106" s="187" t="str">
        <f t="shared" si="41"/>
        <v/>
      </c>
      <c r="BE106" s="187">
        <f t="shared" si="42"/>
        <v>1048550</v>
      </c>
      <c r="BF106" s="187" t="str">
        <f t="shared" si="43"/>
        <v/>
      </c>
      <c r="BG106" s="187">
        <f t="shared" si="44"/>
        <v>1048550</v>
      </c>
      <c r="BH106" s="187" t="str">
        <f t="shared" si="45"/>
        <v/>
      </c>
      <c r="BI106" s="22" t="str">
        <f t="shared" si="27"/>
        <v/>
      </c>
      <c r="BJ106" s="187" t="str">
        <f t="shared" si="28"/>
        <v/>
      </c>
      <c r="BK106" s="187" t="str">
        <f t="shared" si="29"/>
        <v/>
      </c>
      <c r="BL106" s="22" t="str">
        <f t="shared" si="30"/>
        <v/>
      </c>
      <c r="BM106" s="187" t="str">
        <f t="shared" si="46"/>
        <v/>
      </c>
      <c r="BN106" s="166"/>
      <c r="BO106" s="166"/>
    </row>
    <row r="107" spans="1:67" ht="32.25" customHeight="1">
      <c r="A107" s="20" t="str">
        <f t="shared" si="31"/>
        <v/>
      </c>
      <c r="C107" s="331" t="s">
        <v>194</v>
      </c>
      <c r="D107" s="332"/>
      <c r="E107" s="474"/>
      <c r="F107" s="474"/>
      <c r="G107" s="474"/>
      <c r="H107" s="474"/>
      <c r="I107" s="474"/>
      <c r="J107" s="474"/>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475"/>
      <c r="AN107" s="185"/>
      <c r="AS107" s="329" t="s">
        <v>194</v>
      </c>
      <c r="AT107" s="330"/>
      <c r="AU107" s="23">
        <f t="shared" si="32"/>
        <v>0</v>
      </c>
      <c r="AV107" s="22" t="str">
        <f t="shared" si="33"/>
        <v>入力なし</v>
      </c>
      <c r="AW107" s="22" t="str">
        <f t="shared" si="34"/>
        <v/>
      </c>
      <c r="AX107" s="22" t="str">
        <f t="shared" si="35"/>
        <v/>
      </c>
      <c r="AY107" s="22" t="str">
        <f t="shared" si="36"/>
        <v/>
      </c>
      <c r="AZ107" s="22" t="str">
        <f t="shared" si="37"/>
        <v/>
      </c>
      <c r="BA107" s="187" t="str">
        <f t="shared" si="38"/>
        <v/>
      </c>
      <c r="BB107" s="187" t="str">
        <f t="shared" si="39"/>
        <v/>
      </c>
      <c r="BC107" s="187">
        <f t="shared" si="40"/>
        <v>1048550</v>
      </c>
      <c r="BD107" s="187" t="str">
        <f t="shared" si="41"/>
        <v/>
      </c>
      <c r="BE107" s="187">
        <f t="shared" si="42"/>
        <v>1048550</v>
      </c>
      <c r="BF107" s="187" t="str">
        <f t="shared" si="43"/>
        <v/>
      </c>
      <c r="BG107" s="187">
        <f t="shared" si="44"/>
        <v>1048550</v>
      </c>
      <c r="BH107" s="187" t="str">
        <f t="shared" si="45"/>
        <v/>
      </c>
      <c r="BI107" s="22" t="str">
        <f t="shared" si="27"/>
        <v/>
      </c>
      <c r="BJ107" s="187" t="str">
        <f t="shared" si="28"/>
        <v/>
      </c>
      <c r="BK107" s="187" t="str">
        <f t="shared" si="29"/>
        <v/>
      </c>
      <c r="BL107" s="22" t="str">
        <f t="shared" si="30"/>
        <v/>
      </c>
      <c r="BM107" s="187" t="str">
        <f t="shared" si="46"/>
        <v/>
      </c>
      <c r="BN107" s="166"/>
      <c r="BO107" s="166"/>
    </row>
    <row r="108" spans="1:67" ht="32.25" customHeight="1">
      <c r="A108" s="20" t="str">
        <f t="shared" si="31"/>
        <v/>
      </c>
      <c r="C108" s="331" t="s">
        <v>195</v>
      </c>
      <c r="D108" s="332"/>
      <c r="E108" s="474"/>
      <c r="F108" s="474"/>
      <c r="G108" s="474"/>
      <c r="H108" s="474"/>
      <c r="I108" s="474"/>
      <c r="J108" s="474"/>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475"/>
      <c r="AN108" s="185"/>
      <c r="AS108" s="329" t="s">
        <v>195</v>
      </c>
      <c r="AT108" s="330"/>
      <c r="AU108" s="23">
        <f t="shared" si="32"/>
        <v>0</v>
      </c>
      <c r="AV108" s="22" t="str">
        <f t="shared" si="33"/>
        <v>入力なし</v>
      </c>
      <c r="AW108" s="22" t="str">
        <f t="shared" si="34"/>
        <v/>
      </c>
      <c r="AX108" s="22" t="str">
        <f t="shared" si="35"/>
        <v/>
      </c>
      <c r="AY108" s="22" t="str">
        <f t="shared" si="36"/>
        <v/>
      </c>
      <c r="AZ108" s="22" t="str">
        <f t="shared" si="37"/>
        <v/>
      </c>
      <c r="BA108" s="187" t="str">
        <f t="shared" si="38"/>
        <v/>
      </c>
      <c r="BB108" s="187" t="str">
        <f t="shared" si="39"/>
        <v/>
      </c>
      <c r="BC108" s="187">
        <f t="shared" si="40"/>
        <v>1048550</v>
      </c>
      <c r="BD108" s="187" t="str">
        <f t="shared" si="41"/>
        <v/>
      </c>
      <c r="BE108" s="187">
        <f t="shared" si="42"/>
        <v>1048550</v>
      </c>
      <c r="BF108" s="187" t="str">
        <f t="shared" si="43"/>
        <v/>
      </c>
      <c r="BG108" s="187">
        <f t="shared" si="44"/>
        <v>1048550</v>
      </c>
      <c r="BH108" s="187" t="str">
        <f t="shared" si="45"/>
        <v/>
      </c>
      <c r="BI108" s="22" t="str">
        <f t="shared" si="27"/>
        <v/>
      </c>
      <c r="BJ108" s="187" t="str">
        <f t="shared" si="28"/>
        <v/>
      </c>
      <c r="BK108" s="187" t="str">
        <f t="shared" si="29"/>
        <v/>
      </c>
      <c r="BL108" s="22" t="str">
        <f t="shared" ref="BL108:BL111" si="47">IF(TRIM(CONCATENATE(BI108,BJ108,BK108))="","",$BL$11)</f>
        <v/>
      </c>
      <c r="BM108" s="187" t="str">
        <f t="shared" si="46"/>
        <v/>
      </c>
      <c r="BN108" s="166"/>
      <c r="BO108" s="166"/>
    </row>
    <row r="109" spans="1:67" ht="32.25" customHeight="1">
      <c r="A109" s="20" t="str">
        <f t="shared" si="31"/>
        <v/>
      </c>
      <c r="C109" s="331" t="s">
        <v>196</v>
      </c>
      <c r="D109" s="332"/>
      <c r="E109" s="474"/>
      <c r="F109" s="474"/>
      <c r="G109" s="474"/>
      <c r="H109" s="474"/>
      <c r="I109" s="474"/>
      <c r="J109" s="474"/>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475"/>
      <c r="AN109" s="185"/>
      <c r="AS109" s="329" t="s">
        <v>196</v>
      </c>
      <c r="AT109" s="330"/>
      <c r="AU109" s="23">
        <f t="shared" si="32"/>
        <v>0</v>
      </c>
      <c r="AV109" s="22" t="str">
        <f t="shared" si="33"/>
        <v>入力なし</v>
      </c>
      <c r="AW109" s="22" t="str">
        <f t="shared" ref="AW109:AW111" si="48">IF(AV109="入力なし","",IF(K109&lt;&gt;"","",AW$11))</f>
        <v/>
      </c>
      <c r="AX109" s="22" t="str">
        <f t="shared" si="35"/>
        <v/>
      </c>
      <c r="AY109" s="22" t="str">
        <f t="shared" si="36"/>
        <v/>
      </c>
      <c r="AZ109" s="22" t="str">
        <f t="shared" si="37"/>
        <v/>
      </c>
      <c r="BA109" s="187" t="str">
        <f t="shared" si="38"/>
        <v/>
      </c>
      <c r="BB109" s="187" t="str">
        <f t="shared" si="39"/>
        <v/>
      </c>
      <c r="BC109" s="187">
        <f t="shared" si="40"/>
        <v>1048550</v>
      </c>
      <c r="BD109" s="187" t="str">
        <f t="shared" si="41"/>
        <v/>
      </c>
      <c r="BE109" s="187">
        <f t="shared" si="42"/>
        <v>1048550</v>
      </c>
      <c r="BF109" s="187" t="str">
        <f t="shared" si="43"/>
        <v/>
      </c>
      <c r="BG109" s="187">
        <f t="shared" si="44"/>
        <v>1048550</v>
      </c>
      <c r="BH109" s="187" t="str">
        <f t="shared" si="45"/>
        <v/>
      </c>
      <c r="BI109" s="22" t="str">
        <f t="shared" si="27"/>
        <v/>
      </c>
      <c r="BJ109" s="187" t="str">
        <f t="shared" si="28"/>
        <v/>
      </c>
      <c r="BK109" s="187" t="str">
        <f t="shared" si="29"/>
        <v/>
      </c>
      <c r="BL109" s="22" t="str">
        <f t="shared" si="47"/>
        <v/>
      </c>
      <c r="BM109" s="187" t="str">
        <f t="shared" si="46"/>
        <v/>
      </c>
      <c r="BN109" s="166"/>
      <c r="BO109" s="166"/>
    </row>
    <row r="110" spans="1:67" ht="32.25" customHeight="1">
      <c r="A110" s="20" t="str">
        <f t="shared" si="31"/>
        <v/>
      </c>
      <c r="C110" s="331" t="s">
        <v>197</v>
      </c>
      <c r="D110" s="332"/>
      <c r="E110" s="474"/>
      <c r="F110" s="474"/>
      <c r="G110" s="474"/>
      <c r="H110" s="474"/>
      <c r="I110" s="474"/>
      <c r="J110" s="474"/>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475"/>
      <c r="AN110" s="185"/>
      <c r="AS110" s="329" t="s">
        <v>197</v>
      </c>
      <c r="AT110" s="330"/>
      <c r="AU110" s="23">
        <f t="shared" si="32"/>
        <v>0</v>
      </c>
      <c r="AV110" s="22" t="str">
        <f t="shared" si="33"/>
        <v>入力なし</v>
      </c>
      <c r="AW110" s="22" t="str">
        <f t="shared" si="48"/>
        <v/>
      </c>
      <c r="AX110" s="22" t="str">
        <f t="shared" si="35"/>
        <v/>
      </c>
      <c r="AY110" s="22" t="str">
        <f t="shared" si="36"/>
        <v/>
      </c>
      <c r="AZ110" s="22" t="str">
        <f t="shared" si="37"/>
        <v/>
      </c>
      <c r="BA110" s="187" t="str">
        <f t="shared" si="38"/>
        <v/>
      </c>
      <c r="BB110" s="187" t="str">
        <f t="shared" si="39"/>
        <v/>
      </c>
      <c r="BC110" s="187">
        <f t="shared" si="40"/>
        <v>1048550</v>
      </c>
      <c r="BD110" s="187" t="str">
        <f t="shared" si="41"/>
        <v/>
      </c>
      <c r="BE110" s="187">
        <f t="shared" si="42"/>
        <v>1048550</v>
      </c>
      <c r="BF110" s="187" t="str">
        <f t="shared" si="43"/>
        <v/>
      </c>
      <c r="BG110" s="187">
        <f t="shared" si="44"/>
        <v>1048550</v>
      </c>
      <c r="BH110" s="187" t="str">
        <f t="shared" si="45"/>
        <v/>
      </c>
      <c r="BI110" s="22" t="str">
        <f t="shared" si="27"/>
        <v/>
      </c>
      <c r="BJ110" s="187" t="str">
        <f t="shared" si="28"/>
        <v/>
      </c>
      <c r="BK110" s="187" t="str">
        <f t="shared" si="29"/>
        <v/>
      </c>
      <c r="BL110" s="22" t="str">
        <f t="shared" si="47"/>
        <v/>
      </c>
      <c r="BM110" s="187" t="str">
        <f t="shared" si="46"/>
        <v/>
      </c>
      <c r="BN110" s="166"/>
      <c r="BO110" s="166"/>
    </row>
    <row r="111" spans="1:67" ht="32.25" customHeight="1">
      <c r="A111" s="20" t="str">
        <f t="shared" si="31"/>
        <v/>
      </c>
      <c r="C111" s="331" t="s">
        <v>198</v>
      </c>
      <c r="D111" s="332"/>
      <c r="E111" s="474"/>
      <c r="F111" s="474"/>
      <c r="G111" s="474"/>
      <c r="H111" s="474"/>
      <c r="I111" s="474"/>
      <c r="J111" s="474"/>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475"/>
      <c r="AN111" s="185"/>
      <c r="AS111" s="329" t="s">
        <v>198</v>
      </c>
      <c r="AT111" s="330"/>
      <c r="AU111" s="23">
        <f t="shared" si="32"/>
        <v>0</v>
      </c>
      <c r="AV111" s="22" t="str">
        <f t="shared" si="33"/>
        <v>入力なし</v>
      </c>
      <c r="AW111" s="22" t="str">
        <f t="shared" si="48"/>
        <v/>
      </c>
      <c r="AX111" s="22" t="str">
        <f t="shared" si="35"/>
        <v/>
      </c>
      <c r="AY111" s="22" t="str">
        <f t="shared" si="36"/>
        <v/>
      </c>
      <c r="AZ111" s="22" t="str">
        <f t="shared" si="37"/>
        <v/>
      </c>
      <c r="BA111" s="187" t="str">
        <f t="shared" si="38"/>
        <v/>
      </c>
      <c r="BB111" s="187" t="str">
        <f t="shared" si="39"/>
        <v/>
      </c>
      <c r="BC111" s="187">
        <f t="shared" si="40"/>
        <v>1048550</v>
      </c>
      <c r="BD111" s="187" t="str">
        <f t="shared" si="41"/>
        <v/>
      </c>
      <c r="BE111" s="187">
        <f t="shared" si="42"/>
        <v>1048550</v>
      </c>
      <c r="BF111" s="187" t="str">
        <f t="shared" si="43"/>
        <v/>
      </c>
      <c r="BG111" s="187">
        <f t="shared" si="44"/>
        <v>1048550</v>
      </c>
      <c r="BH111" s="187" t="str">
        <f t="shared" si="45"/>
        <v/>
      </c>
      <c r="BI111" s="22" t="str">
        <f t="shared" si="27"/>
        <v/>
      </c>
      <c r="BJ111" s="187" t="str">
        <f t="shared" si="28"/>
        <v/>
      </c>
      <c r="BK111" s="187" t="str">
        <f t="shared" si="29"/>
        <v/>
      </c>
      <c r="BL111" s="22" t="str">
        <f t="shared" si="47"/>
        <v/>
      </c>
      <c r="BM111" s="187" t="str">
        <f t="shared" si="46"/>
        <v/>
      </c>
      <c r="BN111" s="166"/>
      <c r="BO111" s="166"/>
    </row>
    <row r="112" spans="1:67">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7"/>
      <c r="BN112" s="7"/>
      <c r="BO112" s="7"/>
    </row>
  </sheetData>
  <sheetProtection formatCells="0" formatRows="0" insertHyperlinks="0" sort="0" autoFilter="0"/>
  <autoFilter ref="A11:AM111" xr:uid="{00000000-0009-0000-0000-000001000000}">
    <filterColumn colId="2" showButton="0"/>
    <filterColumn colId="4" showButton="0"/>
    <filterColumn colId="5"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autoFilter>
  <mergeCells count="845">
    <mergeCell ref="BB10:BH10"/>
    <mergeCell ref="C11:D11"/>
    <mergeCell ref="K11:W11"/>
    <mergeCell ref="X11:AE11"/>
    <mergeCell ref="AF11:AJ11"/>
    <mergeCell ref="AK11:AM11"/>
    <mergeCell ref="AK9:AM10"/>
    <mergeCell ref="AF9:AJ10"/>
    <mergeCell ref="X9:AE10"/>
    <mergeCell ref="K9:W10"/>
    <mergeCell ref="E9:J9"/>
    <mergeCell ref="E10:G10"/>
    <mergeCell ref="H10:J10"/>
    <mergeCell ref="C9:D10"/>
    <mergeCell ref="AU10:AU11"/>
    <mergeCell ref="AV10:AV11"/>
    <mergeCell ref="AW10:AY10"/>
    <mergeCell ref="AZ10:BA10"/>
    <mergeCell ref="BI10:BM10"/>
    <mergeCell ref="BU8:CE8"/>
    <mergeCell ref="BU10:BW11"/>
    <mergeCell ref="BX10:BY10"/>
    <mergeCell ref="BZ10:BZ11"/>
    <mergeCell ref="CA10:CA11"/>
    <mergeCell ref="CB10:CB11"/>
    <mergeCell ref="CC10:CC11"/>
    <mergeCell ref="CD10:CE10"/>
    <mergeCell ref="BN10:BO10"/>
    <mergeCell ref="AF110:AJ110"/>
    <mergeCell ref="AP12:AP28"/>
    <mergeCell ref="AS15:AT15"/>
    <mergeCell ref="AS16:AT16"/>
    <mergeCell ref="AS13:AT13"/>
    <mergeCell ref="AS14:AT14"/>
    <mergeCell ref="AS10:AT11"/>
    <mergeCell ref="AS12:AT12"/>
    <mergeCell ref="AS17:AT17"/>
    <mergeCell ref="AK16:AM16"/>
    <mergeCell ref="AK21:AM21"/>
    <mergeCell ref="AF19:AJ19"/>
    <mergeCell ref="AK25:AM25"/>
    <mergeCell ref="AK27:AM27"/>
    <mergeCell ref="AK31:AM31"/>
    <mergeCell ref="AK33:AM33"/>
    <mergeCell ref="AK35:AM35"/>
    <mergeCell ref="AK37:AM37"/>
    <mergeCell ref="AK39:AM39"/>
    <mergeCell ref="AK41:AM41"/>
    <mergeCell ref="AK43:AM43"/>
    <mergeCell ref="AK45:AM45"/>
    <mergeCell ref="AK47:AM47"/>
    <mergeCell ref="AK13:AM13"/>
    <mergeCell ref="H14:J14"/>
    <mergeCell ref="H15:J15"/>
    <mergeCell ref="X15:AE15"/>
    <mergeCell ref="AF15:AJ15"/>
    <mergeCell ref="AS18:AT18"/>
    <mergeCell ref="K16:W16"/>
    <mergeCell ref="X16:AE16"/>
    <mergeCell ref="AF16:AJ16"/>
    <mergeCell ref="K17:W17"/>
    <mergeCell ref="X17:AE17"/>
    <mergeCell ref="AF17:AJ17"/>
    <mergeCell ref="K18:W18"/>
    <mergeCell ref="X18:AE18"/>
    <mergeCell ref="AF18:AJ18"/>
    <mergeCell ref="AK14:AM14"/>
    <mergeCell ref="AK15:AM15"/>
    <mergeCell ref="K15:W15"/>
    <mergeCell ref="AF12:AJ12"/>
    <mergeCell ref="K12:W12"/>
    <mergeCell ref="X12:AE12"/>
    <mergeCell ref="K13:W13"/>
    <mergeCell ref="X13:AE13"/>
    <mergeCell ref="AF13:AJ13"/>
    <mergeCell ref="K14:W14"/>
    <mergeCell ref="X14:AE14"/>
    <mergeCell ref="AF14:AJ14"/>
    <mergeCell ref="C16:D16"/>
    <mergeCell ref="C17:D17"/>
    <mergeCell ref="C18:D18"/>
    <mergeCell ref="C19:D19"/>
    <mergeCell ref="C20:D20"/>
    <mergeCell ref="C1:AM2"/>
    <mergeCell ref="C12:D12"/>
    <mergeCell ref="H5:L5"/>
    <mergeCell ref="M5:P5"/>
    <mergeCell ref="H6:K6"/>
    <mergeCell ref="M6:P6"/>
    <mergeCell ref="H4:L4"/>
    <mergeCell ref="M4:P4"/>
    <mergeCell ref="E4:G4"/>
    <mergeCell ref="W4:AC6"/>
    <mergeCell ref="AD4:AG6"/>
    <mergeCell ref="E5:G5"/>
    <mergeCell ref="E6:G6"/>
    <mergeCell ref="H13:J13"/>
    <mergeCell ref="H16:J16"/>
    <mergeCell ref="C13:D13"/>
    <mergeCell ref="C14:D14"/>
    <mergeCell ref="C15:D15"/>
    <mergeCell ref="AK12:AM12"/>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E11:G11"/>
    <mergeCell ref="H11:J11"/>
    <mergeCell ref="E12:G12"/>
    <mergeCell ref="H12:J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E97:G97"/>
    <mergeCell ref="E98:G98"/>
    <mergeCell ref="E99:G99"/>
    <mergeCell ref="E100:G100"/>
    <mergeCell ref="E101:G101"/>
    <mergeCell ref="E102:G102"/>
    <mergeCell ref="E103:G103"/>
    <mergeCell ref="E104:G104"/>
    <mergeCell ref="E105:G105"/>
    <mergeCell ref="E106:G106"/>
    <mergeCell ref="E107:G107"/>
    <mergeCell ref="E108:G108"/>
    <mergeCell ref="E109:G109"/>
    <mergeCell ref="E110:G110"/>
    <mergeCell ref="E111:G111"/>
    <mergeCell ref="H18:J18"/>
    <mergeCell ref="H21:J21"/>
    <mergeCell ref="H23:J23"/>
    <mergeCell ref="H25:J25"/>
    <mergeCell ref="H27:J27"/>
    <mergeCell ref="H22:J22"/>
    <mergeCell ref="H28:J28"/>
    <mergeCell ref="H32:J32"/>
    <mergeCell ref="H36:J36"/>
    <mergeCell ref="H40:J40"/>
    <mergeCell ref="H44:J44"/>
    <mergeCell ref="H48:J48"/>
    <mergeCell ref="H50:J50"/>
    <mergeCell ref="H52:J52"/>
    <mergeCell ref="H54:J54"/>
    <mergeCell ref="H56:J56"/>
    <mergeCell ref="AK22:AM22"/>
    <mergeCell ref="K21:W21"/>
    <mergeCell ref="X21:AE21"/>
    <mergeCell ref="AF21:AJ21"/>
    <mergeCell ref="K22:W22"/>
    <mergeCell ref="X22:AE22"/>
    <mergeCell ref="AF22:AJ22"/>
    <mergeCell ref="AK23:AM23"/>
    <mergeCell ref="H17:J17"/>
    <mergeCell ref="AK17:AM17"/>
    <mergeCell ref="AK18:AM18"/>
    <mergeCell ref="H19:J19"/>
    <mergeCell ref="AK19:AM19"/>
    <mergeCell ref="H20:J20"/>
    <mergeCell ref="AK20:AM20"/>
    <mergeCell ref="K19:W19"/>
    <mergeCell ref="X19:AE19"/>
    <mergeCell ref="K20:W20"/>
    <mergeCell ref="X20:AE20"/>
    <mergeCell ref="AF20:AJ20"/>
    <mergeCell ref="AK24:AM24"/>
    <mergeCell ref="K23:W23"/>
    <mergeCell ref="X23:AE23"/>
    <mergeCell ref="AF23:AJ23"/>
    <mergeCell ref="K24:W24"/>
    <mergeCell ref="X24:AE24"/>
    <mergeCell ref="AF24:AJ24"/>
    <mergeCell ref="H26:J26"/>
    <mergeCell ref="AK26:AM26"/>
    <mergeCell ref="K25:W25"/>
    <mergeCell ref="X25:AE25"/>
    <mergeCell ref="AF25:AJ25"/>
    <mergeCell ref="K26:W26"/>
    <mergeCell ref="X26:AE26"/>
    <mergeCell ref="AF26:AJ26"/>
    <mergeCell ref="H24:J24"/>
    <mergeCell ref="AK28:AM28"/>
    <mergeCell ref="K27:W27"/>
    <mergeCell ref="X27:AE27"/>
    <mergeCell ref="AF27:AJ27"/>
    <mergeCell ref="K28:W28"/>
    <mergeCell ref="X28:AE28"/>
    <mergeCell ref="AF28:AJ28"/>
    <mergeCell ref="AK29:AM29"/>
    <mergeCell ref="H30:J30"/>
    <mergeCell ref="AK30:AM30"/>
    <mergeCell ref="K29:W29"/>
    <mergeCell ref="X29:AE29"/>
    <mergeCell ref="AF29:AJ29"/>
    <mergeCell ref="K30:W30"/>
    <mergeCell ref="X30:AE30"/>
    <mergeCell ref="AF30:AJ30"/>
    <mergeCell ref="H29:J29"/>
    <mergeCell ref="AK32:AM32"/>
    <mergeCell ref="K31:W31"/>
    <mergeCell ref="X31:AE31"/>
    <mergeCell ref="AF31:AJ31"/>
    <mergeCell ref="K32:W32"/>
    <mergeCell ref="X32:AE32"/>
    <mergeCell ref="AF32:AJ32"/>
    <mergeCell ref="H31:J31"/>
    <mergeCell ref="H34:J34"/>
    <mergeCell ref="AK34:AM34"/>
    <mergeCell ref="K33:W33"/>
    <mergeCell ref="X33:AE33"/>
    <mergeCell ref="AF33:AJ33"/>
    <mergeCell ref="K34:W34"/>
    <mergeCell ref="X34:AE34"/>
    <mergeCell ref="AF34:AJ34"/>
    <mergeCell ref="H33:J33"/>
    <mergeCell ref="AK36:AM36"/>
    <mergeCell ref="K35:W35"/>
    <mergeCell ref="X35:AE35"/>
    <mergeCell ref="AF35:AJ35"/>
    <mergeCell ref="K36:W36"/>
    <mergeCell ref="X36:AE36"/>
    <mergeCell ref="AF36:AJ36"/>
    <mergeCell ref="H35:J35"/>
    <mergeCell ref="H38:J38"/>
    <mergeCell ref="AK38:AM38"/>
    <mergeCell ref="K37:W37"/>
    <mergeCell ref="X37:AE37"/>
    <mergeCell ref="AF37:AJ37"/>
    <mergeCell ref="K38:W38"/>
    <mergeCell ref="X38:AE38"/>
    <mergeCell ref="AF38:AJ38"/>
    <mergeCell ref="H37:J37"/>
    <mergeCell ref="AK40:AM40"/>
    <mergeCell ref="K39:W39"/>
    <mergeCell ref="X39:AE39"/>
    <mergeCell ref="AF39:AJ39"/>
    <mergeCell ref="K40:W40"/>
    <mergeCell ref="X40:AE40"/>
    <mergeCell ref="AF40:AJ40"/>
    <mergeCell ref="H39:J39"/>
    <mergeCell ref="H42:J42"/>
    <mergeCell ref="AK42:AM42"/>
    <mergeCell ref="K41:W41"/>
    <mergeCell ref="X41:AE41"/>
    <mergeCell ref="AF41:AJ41"/>
    <mergeCell ref="K42:W42"/>
    <mergeCell ref="X42:AE42"/>
    <mergeCell ref="AF42:AJ42"/>
    <mergeCell ref="H41:J41"/>
    <mergeCell ref="AK44:AM44"/>
    <mergeCell ref="K43:W43"/>
    <mergeCell ref="X43:AE43"/>
    <mergeCell ref="AF43:AJ43"/>
    <mergeCell ref="K44:W44"/>
    <mergeCell ref="X44:AE44"/>
    <mergeCell ref="AF44:AJ44"/>
    <mergeCell ref="H43:J43"/>
    <mergeCell ref="H46:J46"/>
    <mergeCell ref="AK46:AM46"/>
    <mergeCell ref="K45:W45"/>
    <mergeCell ref="X45:AE45"/>
    <mergeCell ref="AF45:AJ45"/>
    <mergeCell ref="K46:W46"/>
    <mergeCell ref="X46:AE46"/>
    <mergeCell ref="AF46:AJ46"/>
    <mergeCell ref="H45:J45"/>
    <mergeCell ref="AK48:AM48"/>
    <mergeCell ref="K47:W47"/>
    <mergeCell ref="X47:AE47"/>
    <mergeCell ref="AF47:AJ47"/>
    <mergeCell ref="K48:W48"/>
    <mergeCell ref="X48:AE48"/>
    <mergeCell ref="AF48:AJ48"/>
    <mergeCell ref="H47:J47"/>
    <mergeCell ref="H49:J49"/>
    <mergeCell ref="AK49:AM49"/>
    <mergeCell ref="AK50:AM50"/>
    <mergeCell ref="K49:W49"/>
    <mergeCell ref="X49:AE49"/>
    <mergeCell ref="AF49:AJ49"/>
    <mergeCell ref="K50:W50"/>
    <mergeCell ref="X50:AE50"/>
    <mergeCell ref="AF50:AJ50"/>
    <mergeCell ref="H51:J51"/>
    <mergeCell ref="AK51:AM51"/>
    <mergeCell ref="AK52:AM52"/>
    <mergeCell ref="K51:W51"/>
    <mergeCell ref="X51:AE51"/>
    <mergeCell ref="AF51:AJ51"/>
    <mergeCell ref="K52:W52"/>
    <mergeCell ref="X52:AE52"/>
    <mergeCell ref="AF52:AJ52"/>
    <mergeCell ref="H53:J53"/>
    <mergeCell ref="AK53:AM53"/>
    <mergeCell ref="AK54:AM54"/>
    <mergeCell ref="K53:W53"/>
    <mergeCell ref="X53:AE53"/>
    <mergeCell ref="AF53:AJ53"/>
    <mergeCell ref="K54:W54"/>
    <mergeCell ref="X54:AE54"/>
    <mergeCell ref="AF54:AJ54"/>
    <mergeCell ref="H55:J55"/>
    <mergeCell ref="AK55:AM55"/>
    <mergeCell ref="AK56:AM56"/>
    <mergeCell ref="K55:W55"/>
    <mergeCell ref="X55:AE55"/>
    <mergeCell ref="AF55:AJ55"/>
    <mergeCell ref="K56:W56"/>
    <mergeCell ref="X56:AE56"/>
    <mergeCell ref="AF56:AJ56"/>
    <mergeCell ref="H57:J57"/>
    <mergeCell ref="AK57:AM57"/>
    <mergeCell ref="H58:J58"/>
    <mergeCell ref="AK58:AM58"/>
    <mergeCell ref="K57:W57"/>
    <mergeCell ref="X57:AE57"/>
    <mergeCell ref="AF57:AJ57"/>
    <mergeCell ref="K58:W58"/>
    <mergeCell ref="X58:AE58"/>
    <mergeCell ref="AF58:AJ58"/>
    <mergeCell ref="H59:J59"/>
    <mergeCell ref="AK59:AM59"/>
    <mergeCell ref="H60:J60"/>
    <mergeCell ref="AK60:AM60"/>
    <mergeCell ref="K59:W59"/>
    <mergeCell ref="X59:AE59"/>
    <mergeCell ref="AF59:AJ59"/>
    <mergeCell ref="K60:W60"/>
    <mergeCell ref="X60:AE60"/>
    <mergeCell ref="AF60:AJ60"/>
    <mergeCell ref="H61:J61"/>
    <mergeCell ref="AK61:AM61"/>
    <mergeCell ref="H62:J62"/>
    <mergeCell ref="AK62:AM62"/>
    <mergeCell ref="K61:W61"/>
    <mergeCell ref="X61:AE61"/>
    <mergeCell ref="AF61:AJ61"/>
    <mergeCell ref="K62:W62"/>
    <mergeCell ref="X62:AE62"/>
    <mergeCell ref="AF62:AJ62"/>
    <mergeCell ref="H63:J63"/>
    <mergeCell ref="AK63:AM63"/>
    <mergeCell ref="H64:J64"/>
    <mergeCell ref="AK64:AM64"/>
    <mergeCell ref="K63:W63"/>
    <mergeCell ref="X63:AE63"/>
    <mergeCell ref="AF63:AJ63"/>
    <mergeCell ref="K64:W64"/>
    <mergeCell ref="X64:AE64"/>
    <mergeCell ref="AF64:AJ64"/>
    <mergeCell ref="H65:J65"/>
    <mergeCell ref="AK65:AM65"/>
    <mergeCell ref="H66:J66"/>
    <mergeCell ref="AK66:AM66"/>
    <mergeCell ref="K65:W65"/>
    <mergeCell ref="X65:AE65"/>
    <mergeCell ref="AF65:AJ65"/>
    <mergeCell ref="K66:W66"/>
    <mergeCell ref="X66:AE66"/>
    <mergeCell ref="AF66:AJ66"/>
    <mergeCell ref="H67:J67"/>
    <mergeCell ref="AK67:AM67"/>
    <mergeCell ref="H68:J68"/>
    <mergeCell ref="AK68:AM68"/>
    <mergeCell ref="K67:W67"/>
    <mergeCell ref="X67:AE67"/>
    <mergeCell ref="AF67:AJ67"/>
    <mergeCell ref="K68:W68"/>
    <mergeCell ref="X68:AE68"/>
    <mergeCell ref="AF68:AJ68"/>
    <mergeCell ref="H69:J69"/>
    <mergeCell ref="AK69:AM69"/>
    <mergeCell ref="H70:J70"/>
    <mergeCell ref="AK70:AM70"/>
    <mergeCell ref="K69:W69"/>
    <mergeCell ref="X69:AE69"/>
    <mergeCell ref="AF69:AJ69"/>
    <mergeCell ref="K70:W70"/>
    <mergeCell ref="X70:AE70"/>
    <mergeCell ref="AF70:AJ70"/>
    <mergeCell ref="H71:J71"/>
    <mergeCell ref="AK71:AM71"/>
    <mergeCell ref="H72:J72"/>
    <mergeCell ref="AK72:AM72"/>
    <mergeCell ref="K71:W71"/>
    <mergeCell ref="X71:AE71"/>
    <mergeCell ref="AF71:AJ71"/>
    <mergeCell ref="K72:W72"/>
    <mergeCell ref="X72:AE72"/>
    <mergeCell ref="AF72:AJ72"/>
    <mergeCell ref="H73:J73"/>
    <mergeCell ref="AK73:AM73"/>
    <mergeCell ref="H74:J74"/>
    <mergeCell ref="AK74:AM74"/>
    <mergeCell ref="K73:W73"/>
    <mergeCell ref="X73:AE73"/>
    <mergeCell ref="AF73:AJ73"/>
    <mergeCell ref="K74:W74"/>
    <mergeCell ref="X74:AE74"/>
    <mergeCell ref="AF74:AJ74"/>
    <mergeCell ref="H75:J75"/>
    <mergeCell ref="AK75:AM75"/>
    <mergeCell ref="H76:J76"/>
    <mergeCell ref="AK76:AM76"/>
    <mergeCell ref="K75:W75"/>
    <mergeCell ref="X75:AE75"/>
    <mergeCell ref="AF75:AJ75"/>
    <mergeCell ref="K76:W76"/>
    <mergeCell ref="X76:AE76"/>
    <mergeCell ref="AF76:AJ76"/>
    <mergeCell ref="H77:J77"/>
    <mergeCell ref="AK77:AM77"/>
    <mergeCell ref="H78:J78"/>
    <mergeCell ref="AK78:AM78"/>
    <mergeCell ref="K77:W77"/>
    <mergeCell ref="X77:AE77"/>
    <mergeCell ref="AF77:AJ77"/>
    <mergeCell ref="K78:W78"/>
    <mergeCell ref="X78:AE78"/>
    <mergeCell ref="AF78:AJ78"/>
    <mergeCell ref="H79:J79"/>
    <mergeCell ref="AK79:AM79"/>
    <mergeCell ref="H80:J80"/>
    <mergeCell ref="AK80:AM80"/>
    <mergeCell ref="K79:W79"/>
    <mergeCell ref="X79:AE79"/>
    <mergeCell ref="AF79:AJ79"/>
    <mergeCell ref="K80:W80"/>
    <mergeCell ref="X80:AE80"/>
    <mergeCell ref="AF80:AJ80"/>
    <mergeCell ref="H81:J81"/>
    <mergeCell ref="AK81:AM81"/>
    <mergeCell ref="H82:J82"/>
    <mergeCell ref="AK82:AM82"/>
    <mergeCell ref="K81:W81"/>
    <mergeCell ref="X81:AE81"/>
    <mergeCell ref="AF81:AJ81"/>
    <mergeCell ref="K82:W82"/>
    <mergeCell ref="X82:AE82"/>
    <mergeCell ref="AF82:AJ82"/>
    <mergeCell ref="H83:J83"/>
    <mergeCell ref="AK83:AM83"/>
    <mergeCell ref="H84:J84"/>
    <mergeCell ref="AK84:AM84"/>
    <mergeCell ref="K83:W83"/>
    <mergeCell ref="X83:AE83"/>
    <mergeCell ref="AF83:AJ83"/>
    <mergeCell ref="K84:W84"/>
    <mergeCell ref="X84:AE84"/>
    <mergeCell ref="AF84:AJ84"/>
    <mergeCell ref="H85:J85"/>
    <mergeCell ref="AK85:AM85"/>
    <mergeCell ref="H86:J86"/>
    <mergeCell ref="AK86:AM86"/>
    <mergeCell ref="K85:W85"/>
    <mergeCell ref="X85:AE85"/>
    <mergeCell ref="AF85:AJ85"/>
    <mergeCell ref="K86:W86"/>
    <mergeCell ref="X86:AE86"/>
    <mergeCell ref="AF86:AJ86"/>
    <mergeCell ref="H87:J87"/>
    <mergeCell ref="AK87:AM87"/>
    <mergeCell ref="H88:J88"/>
    <mergeCell ref="AK88:AM88"/>
    <mergeCell ref="K87:W87"/>
    <mergeCell ref="X87:AE87"/>
    <mergeCell ref="AF87:AJ87"/>
    <mergeCell ref="K88:W88"/>
    <mergeCell ref="X88:AE88"/>
    <mergeCell ref="AF88:AJ88"/>
    <mergeCell ref="H89:J89"/>
    <mergeCell ref="AK89:AM89"/>
    <mergeCell ref="H90:J90"/>
    <mergeCell ref="AK90:AM90"/>
    <mergeCell ref="K89:W89"/>
    <mergeCell ref="X89:AE89"/>
    <mergeCell ref="AF89:AJ89"/>
    <mergeCell ref="K90:W90"/>
    <mergeCell ref="X90:AE90"/>
    <mergeCell ref="AF90:AJ90"/>
    <mergeCell ref="H91:J91"/>
    <mergeCell ref="AK91:AM91"/>
    <mergeCell ref="H92:J92"/>
    <mergeCell ref="AK92:AM92"/>
    <mergeCell ref="K91:W91"/>
    <mergeCell ref="X91:AE91"/>
    <mergeCell ref="AF91:AJ91"/>
    <mergeCell ref="K92:W92"/>
    <mergeCell ref="X92:AE92"/>
    <mergeCell ref="AF92:AJ92"/>
    <mergeCell ref="H93:J93"/>
    <mergeCell ref="AK93:AM93"/>
    <mergeCell ref="H94:J94"/>
    <mergeCell ref="AK94:AM94"/>
    <mergeCell ref="K93:W93"/>
    <mergeCell ref="X93:AE93"/>
    <mergeCell ref="AF93:AJ93"/>
    <mergeCell ref="K94:W94"/>
    <mergeCell ref="X94:AE94"/>
    <mergeCell ref="AF94:AJ94"/>
    <mergeCell ref="H95:J95"/>
    <mergeCell ref="AK95:AM95"/>
    <mergeCell ref="H96:J96"/>
    <mergeCell ref="AK96:AM96"/>
    <mergeCell ref="K95:W95"/>
    <mergeCell ref="X95:AE95"/>
    <mergeCell ref="AF95:AJ95"/>
    <mergeCell ref="K96:W96"/>
    <mergeCell ref="X96:AE96"/>
    <mergeCell ref="AF96:AJ96"/>
    <mergeCell ref="H97:J97"/>
    <mergeCell ref="AK97:AM97"/>
    <mergeCell ref="H98:J98"/>
    <mergeCell ref="AK98:AM98"/>
    <mergeCell ref="K97:W97"/>
    <mergeCell ref="X97:AE97"/>
    <mergeCell ref="AF97:AJ97"/>
    <mergeCell ref="K98:W98"/>
    <mergeCell ref="X98:AE98"/>
    <mergeCell ref="AF98:AJ98"/>
    <mergeCell ref="H99:J99"/>
    <mergeCell ref="AK99:AM99"/>
    <mergeCell ref="H100:J100"/>
    <mergeCell ref="AK100:AM100"/>
    <mergeCell ref="K99:W99"/>
    <mergeCell ref="X99:AE99"/>
    <mergeCell ref="AF99:AJ99"/>
    <mergeCell ref="K100:W100"/>
    <mergeCell ref="X100:AE100"/>
    <mergeCell ref="AF100:AJ100"/>
    <mergeCell ref="H101:J101"/>
    <mergeCell ref="AK101:AM101"/>
    <mergeCell ref="H102:J102"/>
    <mergeCell ref="AK102:AM102"/>
    <mergeCell ref="K101:W101"/>
    <mergeCell ref="X101:AE101"/>
    <mergeCell ref="AF101:AJ101"/>
    <mergeCell ref="K102:W102"/>
    <mergeCell ref="X102:AE102"/>
    <mergeCell ref="AF102:AJ102"/>
    <mergeCell ref="H103:J103"/>
    <mergeCell ref="AK103:AM103"/>
    <mergeCell ref="K103:W103"/>
    <mergeCell ref="X103:AE103"/>
    <mergeCell ref="AF103:AJ103"/>
    <mergeCell ref="X104:AE104"/>
    <mergeCell ref="AF104:AJ104"/>
    <mergeCell ref="H105:J105"/>
    <mergeCell ref="AK105:AM105"/>
    <mergeCell ref="H106:J106"/>
    <mergeCell ref="AK106:AM106"/>
    <mergeCell ref="K105:W105"/>
    <mergeCell ref="X105:AE105"/>
    <mergeCell ref="AF105:AJ105"/>
    <mergeCell ref="K106:W106"/>
    <mergeCell ref="X106:AE106"/>
    <mergeCell ref="AF106:AJ106"/>
    <mergeCell ref="H104:J104"/>
    <mergeCell ref="AK104:AM104"/>
    <mergeCell ref="K104:W104"/>
    <mergeCell ref="H111:J111"/>
    <mergeCell ref="AK111:AM111"/>
    <mergeCell ref="H109:J109"/>
    <mergeCell ref="AK109:AM109"/>
    <mergeCell ref="H110:J110"/>
    <mergeCell ref="AK110:AM110"/>
    <mergeCell ref="H107:J107"/>
    <mergeCell ref="AK107:AM107"/>
    <mergeCell ref="H108:J108"/>
    <mergeCell ref="AK108:AM108"/>
    <mergeCell ref="K107:W107"/>
    <mergeCell ref="X107:AE107"/>
    <mergeCell ref="AF107:AJ107"/>
    <mergeCell ref="K108:W108"/>
    <mergeCell ref="X108:AE108"/>
    <mergeCell ref="AF108:AJ108"/>
    <mergeCell ref="K109:W109"/>
    <mergeCell ref="K111:W111"/>
    <mergeCell ref="X111:AE111"/>
    <mergeCell ref="AF111:AJ111"/>
    <mergeCell ref="X109:AE109"/>
    <mergeCell ref="AF109:AJ109"/>
    <mergeCell ref="K110:W110"/>
    <mergeCell ref="X110:AE110"/>
    <mergeCell ref="AS19:AT19"/>
    <mergeCell ref="AS20:AT20"/>
    <mergeCell ref="AS21:AT21"/>
    <mergeCell ref="AS22:AT22"/>
    <mergeCell ref="AS23:AT23"/>
    <mergeCell ref="AS24:AT24"/>
    <mergeCell ref="AS25:AT25"/>
    <mergeCell ref="AS26:AT26"/>
    <mergeCell ref="AS27:AT27"/>
    <mergeCell ref="AS39:AT39"/>
    <mergeCell ref="AS40:AT40"/>
    <mergeCell ref="AS41:AT41"/>
    <mergeCell ref="AS42:AT42"/>
    <mergeCell ref="AS43:AT43"/>
    <mergeCell ref="AS44:AT44"/>
    <mergeCell ref="AS45:AT45"/>
    <mergeCell ref="AS28:AT28"/>
    <mergeCell ref="AS29:AT29"/>
    <mergeCell ref="AS30:AT30"/>
    <mergeCell ref="AS31:AT31"/>
    <mergeCell ref="AS32:AT32"/>
    <mergeCell ref="AS33:AT33"/>
    <mergeCell ref="AS34:AT34"/>
    <mergeCell ref="AS35:AT35"/>
    <mergeCell ref="AS36:AT36"/>
    <mergeCell ref="AS37:AT37"/>
    <mergeCell ref="AS38:AT38"/>
    <mergeCell ref="AS71:AT71"/>
    <mergeCell ref="AS72:AT72"/>
    <mergeCell ref="AS55:AT55"/>
    <mergeCell ref="AS56:AT56"/>
    <mergeCell ref="AS57:AT57"/>
    <mergeCell ref="AS98:AT98"/>
    <mergeCell ref="AS81:AT81"/>
    <mergeCell ref="AS82:AT82"/>
    <mergeCell ref="AS83:AT83"/>
    <mergeCell ref="AS84:AT84"/>
    <mergeCell ref="AS85:AT85"/>
    <mergeCell ref="AS86:AT86"/>
    <mergeCell ref="AS87:AT87"/>
    <mergeCell ref="AS88:AT88"/>
    <mergeCell ref="AS89:AT89"/>
    <mergeCell ref="AS97:AT97"/>
    <mergeCell ref="AS90:AT90"/>
    <mergeCell ref="AS91:AT91"/>
    <mergeCell ref="AS92:AT92"/>
    <mergeCell ref="AS93:AT93"/>
    <mergeCell ref="AS94:AT94"/>
    <mergeCell ref="AS95:AT95"/>
    <mergeCell ref="AS96:AT96"/>
    <mergeCell ref="AS58:AT58"/>
    <mergeCell ref="AS64:AT64"/>
    <mergeCell ref="AS65:AT65"/>
    <mergeCell ref="AS66:AT66"/>
    <mergeCell ref="AS67:AT67"/>
    <mergeCell ref="AS68:AT68"/>
    <mergeCell ref="AS59:AT59"/>
    <mergeCell ref="AS60:AT60"/>
    <mergeCell ref="AS61:AT61"/>
    <mergeCell ref="AS62:AT62"/>
    <mergeCell ref="AS63:AT63"/>
    <mergeCell ref="AS46:AT46"/>
    <mergeCell ref="AS47:AT47"/>
    <mergeCell ref="AS48:AT48"/>
    <mergeCell ref="AS49:AT49"/>
    <mergeCell ref="AS50:AT50"/>
    <mergeCell ref="AS51:AT51"/>
    <mergeCell ref="AS52:AT52"/>
    <mergeCell ref="AS53:AT53"/>
    <mergeCell ref="AS54:AT54"/>
    <mergeCell ref="AK8:AM8"/>
    <mergeCell ref="AS108:AT108"/>
    <mergeCell ref="AS109:AT109"/>
    <mergeCell ref="AS110:AT110"/>
    <mergeCell ref="AS111:AT111"/>
    <mergeCell ref="AS99:AT99"/>
    <mergeCell ref="AS100:AT100"/>
    <mergeCell ref="AS101:AT101"/>
    <mergeCell ref="AS102:AT102"/>
    <mergeCell ref="AS103:AT103"/>
    <mergeCell ref="AS104:AT104"/>
    <mergeCell ref="AS105:AT105"/>
    <mergeCell ref="AS106:AT106"/>
    <mergeCell ref="AS107:AT107"/>
    <mergeCell ref="AS73:AT73"/>
    <mergeCell ref="AS74:AT74"/>
    <mergeCell ref="AS75:AT75"/>
    <mergeCell ref="AS76:AT76"/>
    <mergeCell ref="AS77:AT77"/>
    <mergeCell ref="AS78:AT78"/>
    <mergeCell ref="AS79:AT79"/>
    <mergeCell ref="AS80:AT80"/>
    <mergeCell ref="AS69:AT69"/>
    <mergeCell ref="AS70:AT70"/>
  </mergeCells>
  <phoneticPr fontId="2"/>
  <dataValidations count="3">
    <dataValidation allowBlank="1" showErrorMessage="1" sqref="H6:K6 H4 M5:P6" xr:uid="{00000000-0002-0000-0100-000000000000}"/>
    <dataValidation type="date" errorStyle="information" imeMode="halfAlpha" allowBlank="1" showInputMessage="1" showErrorMessage="1" errorTitle="参加期間（開始日）" error="実施期間内の日付を入力してください" sqref="E12:G111" xr:uid="{00000000-0002-0000-0100-000001000000}">
      <formula1>$AS$6</formula1>
      <formula2>$AT$6</formula2>
    </dataValidation>
    <dataValidation type="date" errorStyle="information" imeMode="halfAlpha" allowBlank="1" showInputMessage="1" showErrorMessage="1" errorTitle="参加期間（終了日）" error="参加期間（開始日）以降の日付で、実施期間内の日付を入力してください。" sqref="H12:J111" xr:uid="{00000000-0002-0000-0100-000002000000}">
      <formula1>E12</formula1>
      <formula2>$AT$6</formula2>
    </dataValidation>
  </dataValidations>
  <printOptions horizontalCentered="1"/>
  <pageMargins left="0.59055118110236227" right="0.19685039370078741" top="0.9055118110236221" bottom="0.47244094488188981" header="0.51181102362204722" footer="0.31496062992125984"/>
  <pageSetup paperSize="9" scale="59" fitToHeight="99" orientation="landscape" r:id="rId1"/>
  <headerFooter alignWithMargins="0">
    <oddHeader>&amp;R&amp;14（様式B1(2)）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39997558519241921"/>
    <pageSetUpPr fitToPage="1"/>
  </sheetPr>
  <dimension ref="A1:CF114"/>
  <sheetViews>
    <sheetView showGridLines="0" view="pageBreakPreview" topLeftCell="A7" zoomScaleNormal="100" zoomScaleSheetLayoutView="100" workbookViewId="0">
      <selection activeCell="AP10" sqref="AP10"/>
    </sheetView>
  </sheetViews>
  <sheetFormatPr defaultColWidth="3.875" defaultRowHeight="13.5"/>
  <cols>
    <col min="1" max="1" width="33.375" style="2" customWidth="1"/>
    <col min="2" max="2" width="1.125" style="3" customWidth="1"/>
    <col min="3" max="4" width="3.875" style="1"/>
    <col min="5" max="15" width="3.875" style="129"/>
    <col min="16" max="16" width="5.75" style="129" customWidth="1"/>
    <col min="17" max="19" width="3.875" style="129"/>
    <col min="20" max="39" width="3.875" style="1"/>
    <col min="40" max="40" width="1.125" style="24" customWidth="1"/>
    <col min="41" max="41" width="1.875" style="1" customWidth="1"/>
    <col min="42" max="42" width="50.25" style="1" customWidth="1"/>
    <col min="43" max="46" width="3.875" style="1" hidden="1" customWidth="1"/>
    <col min="47" max="47" width="5.375" style="1" hidden="1" customWidth="1"/>
    <col min="48" max="48" width="4.875" style="1" hidden="1" customWidth="1"/>
    <col min="49" max="49" width="6.375" style="1" hidden="1" customWidth="1"/>
    <col min="50" max="55" width="3.875" style="1" hidden="1" customWidth="1"/>
    <col min="56" max="56" width="14.25" style="1" hidden="1" customWidth="1"/>
    <col min="57" max="57" width="9.625" style="1" hidden="1" customWidth="1"/>
    <col min="58" max="58" width="11" style="1" hidden="1" customWidth="1"/>
    <col min="59" max="59" width="6.625" style="1" hidden="1" customWidth="1"/>
    <col min="60" max="60" width="3.875" style="1" hidden="1" customWidth="1"/>
    <col min="61" max="61" width="20.75" style="1" hidden="1" customWidth="1"/>
    <col min="62" max="62" width="10" style="1" hidden="1" customWidth="1"/>
    <col min="63" max="63" width="17.875" style="1" hidden="1" customWidth="1"/>
    <col min="64" max="69" width="3.875" style="1" hidden="1" customWidth="1"/>
    <col min="70" max="70" width="17.5" style="1" hidden="1" customWidth="1"/>
    <col min="71" max="72" width="22.875" style="1" hidden="1" customWidth="1"/>
    <col min="73" max="73" width="12.125" style="192" hidden="1" customWidth="1"/>
    <col min="74" max="74" width="13.375" style="1" hidden="1" customWidth="1"/>
    <col min="75" max="75" width="10.75" style="1" hidden="1" customWidth="1"/>
    <col min="76" max="76" width="11.125" style="1" hidden="1" customWidth="1"/>
    <col min="77" max="77" width="11.625" style="1" hidden="1" customWidth="1"/>
    <col min="78" max="78" width="11.125" style="1" hidden="1" customWidth="1"/>
    <col min="79" max="80" width="8.25" style="1" hidden="1" customWidth="1"/>
    <col min="81" max="81" width="8.5" style="1" hidden="1" customWidth="1"/>
    <col min="82" max="82" width="31.875" style="1" hidden="1" customWidth="1"/>
    <col min="83" max="84" width="3.875" style="1" hidden="1" customWidth="1"/>
    <col min="85" max="103" width="3.875" style="1" customWidth="1"/>
    <col min="104" max="16384" width="3.875" style="1"/>
  </cols>
  <sheetData>
    <row r="1" spans="1:83" ht="13.5" customHeight="1">
      <c r="C1" s="479" t="s">
        <v>587</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68"/>
    </row>
    <row r="2" spans="1:83" ht="13.5" customHeight="1">
      <c r="A2" s="5" t="s">
        <v>540</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68"/>
    </row>
    <row r="3" spans="1:83" ht="5.25" customHeight="1">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row>
    <row r="4" spans="1:83" ht="18" customHeight="1">
      <c r="C4" s="172"/>
      <c r="D4" s="172"/>
      <c r="E4" s="401" t="s">
        <v>203</v>
      </c>
      <c r="F4" s="402"/>
      <c r="G4" s="403"/>
      <c r="H4" s="488" t="str">
        <f>IF('【B1(1)】日本側参加者リスト'!H4:L4="","",'【B1(1)】日本側参加者リスト'!H4:L4)</f>
        <v/>
      </c>
      <c r="I4" s="489"/>
      <c r="J4" s="489"/>
      <c r="K4" s="489"/>
      <c r="L4" s="489"/>
      <c r="M4" s="490" t="str">
        <f>'【B1(1)】日本側参加者リスト'!M4:P4</f>
        <v>との共同研究</v>
      </c>
      <c r="N4" s="490"/>
      <c r="O4" s="490"/>
      <c r="P4" s="491"/>
      <c r="Q4" s="170"/>
      <c r="R4" s="170"/>
      <c r="S4" s="170"/>
      <c r="T4" s="129" t="s">
        <v>300</v>
      </c>
      <c r="U4" s="129"/>
      <c r="V4" s="129"/>
      <c r="W4" s="129"/>
      <c r="X4" s="129"/>
      <c r="Y4" s="129"/>
      <c r="Z4" s="129"/>
      <c r="AA4" s="129"/>
      <c r="AB4" s="129"/>
      <c r="AC4" s="129"/>
      <c r="AD4" s="129"/>
      <c r="AE4" s="129"/>
      <c r="AF4" s="129"/>
      <c r="AG4" s="151"/>
      <c r="AH4" s="151"/>
      <c r="AI4" s="151"/>
      <c r="AJ4" s="151"/>
      <c r="AK4" s="151"/>
      <c r="AL4" s="151"/>
      <c r="AM4" s="151"/>
      <c r="AN4" s="152"/>
      <c r="AO4" s="173"/>
      <c r="AP4" s="546"/>
      <c r="AQ4" s="273"/>
    </row>
    <row r="5" spans="1:83" ht="18" customHeight="1">
      <c r="C5" s="172"/>
      <c r="D5" s="172"/>
      <c r="E5" s="401" t="s">
        <v>204</v>
      </c>
      <c r="F5" s="402"/>
      <c r="G5" s="403"/>
      <c r="H5" s="482" t="str">
        <f>'【B1(1)】日本側参加者リスト'!H5:L5</f>
        <v>JPJSBP</v>
      </c>
      <c r="I5" s="483"/>
      <c r="J5" s="483"/>
      <c r="K5" s="483"/>
      <c r="L5" s="483"/>
      <c r="M5" s="483">
        <f>IF('【B1(1)】日本側参加者リスト'!M5:P5="","",'【B1(1)】日本側参加者リスト'!M5:P5)</f>
        <v>123456789</v>
      </c>
      <c r="N5" s="483"/>
      <c r="O5" s="483"/>
      <c r="P5" s="484"/>
      <c r="Q5" s="170"/>
      <c r="R5" s="170"/>
      <c r="S5" s="170"/>
      <c r="T5" s="525"/>
      <c r="U5" s="526"/>
      <c r="V5" s="527"/>
      <c r="W5" s="534" t="s">
        <v>255</v>
      </c>
      <c r="X5" s="535"/>
      <c r="Y5" s="535"/>
      <c r="Z5" s="535"/>
      <c r="AA5" s="535"/>
      <c r="AB5" s="536"/>
      <c r="AC5" s="525" t="s">
        <v>257</v>
      </c>
      <c r="AD5" s="526"/>
      <c r="AE5" s="527"/>
      <c r="AF5" s="153"/>
      <c r="AG5" s="151"/>
      <c r="AH5" s="151"/>
      <c r="AI5" s="151"/>
      <c r="AJ5" s="151"/>
      <c r="AK5" s="151"/>
      <c r="AL5" s="151"/>
      <c r="AM5" s="151"/>
      <c r="AN5" s="152"/>
      <c r="AO5" s="279"/>
      <c r="AP5" s="546"/>
      <c r="AQ5" s="273"/>
    </row>
    <row r="6" spans="1:83" ht="18" customHeight="1">
      <c r="C6" s="172"/>
      <c r="D6" s="172"/>
      <c r="E6" s="404" t="s">
        <v>202</v>
      </c>
      <c r="F6" s="405"/>
      <c r="G6" s="406"/>
      <c r="H6" s="485" t="str">
        <f>IF('【B1(1)】日本側参加者リスト'!H6="","",'【B1(1)】日本側参加者リスト'!H6)</f>
        <v/>
      </c>
      <c r="I6" s="486"/>
      <c r="J6" s="486"/>
      <c r="K6" s="486"/>
      <c r="L6" s="325" t="s">
        <v>216</v>
      </c>
      <c r="M6" s="486" t="str">
        <f>IF('【B1(1)】日本側参加者リスト'!M6="","",'【B1(1)】日本側参加者リスト'!M6)</f>
        <v/>
      </c>
      <c r="N6" s="486"/>
      <c r="O6" s="486"/>
      <c r="P6" s="487"/>
      <c r="Q6" s="170"/>
      <c r="R6" s="170"/>
      <c r="S6" s="170"/>
      <c r="T6" s="528"/>
      <c r="U6" s="529"/>
      <c r="V6" s="530"/>
      <c r="W6" s="534" t="s">
        <v>233</v>
      </c>
      <c r="X6" s="535"/>
      <c r="Y6" s="536"/>
      <c r="Z6" s="534" t="s">
        <v>256</v>
      </c>
      <c r="AA6" s="535"/>
      <c r="AB6" s="536"/>
      <c r="AC6" s="528"/>
      <c r="AD6" s="529"/>
      <c r="AE6" s="530"/>
      <c r="AF6" s="153"/>
      <c r="AG6" s="151"/>
      <c r="AH6" s="151"/>
      <c r="AI6" s="151"/>
      <c r="AJ6" s="151"/>
      <c r="AK6" s="151"/>
      <c r="AL6" s="151"/>
      <c r="AM6" s="151"/>
      <c r="AN6" s="152"/>
      <c r="AO6" s="298"/>
      <c r="AP6" s="546"/>
      <c r="AQ6" s="273"/>
    </row>
    <row r="7" spans="1:83" ht="18.75" customHeight="1">
      <c r="T7" s="531" t="e">
        <f>JSPS管理!G6</f>
        <v>#N/A</v>
      </c>
      <c r="U7" s="532"/>
      <c r="V7" s="533"/>
      <c r="W7" s="516" t="str">
        <f>JSPS管理!CD26</f>
        <v/>
      </c>
      <c r="X7" s="517"/>
      <c r="Y7" s="326"/>
      <c r="Z7" s="516" t="str">
        <f>JSPS管理!CE26</f>
        <v/>
      </c>
      <c r="AA7" s="517"/>
      <c r="AB7" s="326"/>
      <c r="AC7" s="516" t="str">
        <f>JSPS管理!CF26</f>
        <v/>
      </c>
      <c r="AD7" s="517"/>
      <c r="AE7" s="326"/>
      <c r="AF7" s="154"/>
      <c r="AG7" s="151"/>
      <c r="AH7" s="151"/>
      <c r="AI7" s="151"/>
      <c r="AJ7" s="151"/>
      <c r="AK7" s="151"/>
      <c r="AL7" s="151"/>
      <c r="AM7" s="151"/>
      <c r="AN7" s="152"/>
      <c r="AO7" s="177"/>
      <c r="AP7" s="273"/>
      <c r="AQ7" s="273"/>
    </row>
    <row r="8" spans="1:83" ht="18.75" customHeight="1">
      <c r="T8" s="531" t="e">
        <f>JSPS管理!G7</f>
        <v>#N/A</v>
      </c>
      <c r="U8" s="532"/>
      <c r="V8" s="533"/>
      <c r="W8" s="516" t="str">
        <f>JSPS管理!CD27</f>
        <v/>
      </c>
      <c r="X8" s="517"/>
      <c r="Y8" s="326"/>
      <c r="Z8" s="516" t="str">
        <f>JSPS管理!CE27</f>
        <v/>
      </c>
      <c r="AA8" s="517"/>
      <c r="AB8" s="326"/>
      <c r="AC8" s="516" t="str">
        <f>JSPS管理!CF27</f>
        <v/>
      </c>
      <c r="AD8" s="517"/>
      <c r="AE8" s="326"/>
      <c r="AF8" s="154"/>
      <c r="AG8" s="151"/>
      <c r="AH8" s="151"/>
      <c r="AI8" s="151"/>
      <c r="AJ8" s="151"/>
      <c r="AK8" s="151"/>
      <c r="AL8" s="151"/>
      <c r="AM8" s="151"/>
      <c r="AN8" s="152"/>
      <c r="AO8" s="268"/>
      <c r="AP8" s="133"/>
      <c r="AQ8" s="133"/>
      <c r="BF8" s="11"/>
      <c r="BR8" s="456" t="s">
        <v>453</v>
      </c>
      <c r="BS8" s="456"/>
      <c r="BT8" s="456"/>
      <c r="BU8" s="456"/>
      <c r="BV8" s="456"/>
      <c r="BW8" s="456"/>
      <c r="BX8" s="456"/>
      <c r="BY8" s="456"/>
      <c r="BZ8" s="456"/>
      <c r="CA8" s="456"/>
      <c r="CB8" s="456"/>
      <c r="CC8" s="456"/>
      <c r="CD8" s="456"/>
    </row>
    <row r="9" spans="1:83" ht="18.75" customHeight="1">
      <c r="T9" s="531" t="e">
        <f>JSPS管理!G8</f>
        <v>#N/A</v>
      </c>
      <c r="U9" s="532"/>
      <c r="V9" s="533"/>
      <c r="W9" s="516" t="str">
        <f>JSPS管理!CD28</f>
        <v/>
      </c>
      <c r="X9" s="517"/>
      <c r="Y9" s="326"/>
      <c r="Z9" s="516" t="str">
        <f>JSPS管理!CE28</f>
        <v/>
      </c>
      <c r="AA9" s="517"/>
      <c r="AB9" s="326"/>
      <c r="AC9" s="516" t="str">
        <f>JSPS管理!CF28</f>
        <v/>
      </c>
      <c r="AD9" s="517"/>
      <c r="AE9" s="326"/>
      <c r="AF9" s="154"/>
      <c r="AG9" s="151"/>
      <c r="AH9" s="151"/>
      <c r="AI9" s="151"/>
      <c r="AJ9" s="151"/>
      <c r="AK9" s="151"/>
      <c r="AL9" s="151"/>
      <c r="AM9" s="151"/>
      <c r="AN9" s="152"/>
      <c r="AO9" s="268"/>
      <c r="AP9" s="133"/>
      <c r="AQ9" s="133"/>
      <c r="BR9" s="16"/>
      <c r="BS9" s="16"/>
      <c r="BT9" s="16"/>
      <c r="BU9" s="192" t="s">
        <v>390</v>
      </c>
      <c r="BV9" s="16"/>
      <c r="BW9" s="16"/>
      <c r="BX9" s="16"/>
      <c r="BY9" s="16"/>
      <c r="BZ9" s="16"/>
      <c r="CA9" s="16"/>
      <c r="CB9" s="16"/>
      <c r="CC9" s="16"/>
      <c r="CD9" s="16"/>
    </row>
    <row r="10" spans="1:83" ht="18.75" customHeight="1">
      <c r="T10" s="531" t="e">
        <f>JSPS管理!G9</f>
        <v>#N/A</v>
      </c>
      <c r="U10" s="532"/>
      <c r="V10" s="533"/>
      <c r="W10" s="516" t="str">
        <f>JSPS管理!CD29</f>
        <v/>
      </c>
      <c r="X10" s="517"/>
      <c r="Y10" s="326"/>
      <c r="Z10" s="516" t="str">
        <f>JSPS管理!CE29</f>
        <v/>
      </c>
      <c r="AA10" s="517"/>
      <c r="AB10" s="326"/>
      <c r="AC10" s="516" t="str">
        <f>JSPS管理!CF29</f>
        <v/>
      </c>
      <c r="AD10" s="517"/>
      <c r="AE10" s="326"/>
      <c r="AF10" s="154"/>
      <c r="AG10" s="151"/>
      <c r="AH10" s="151"/>
      <c r="AI10" s="151"/>
      <c r="AJ10" s="151"/>
      <c r="AK10" s="151"/>
      <c r="AL10" s="151"/>
      <c r="AM10" s="151"/>
      <c r="AN10" s="152"/>
      <c r="AO10" s="268"/>
      <c r="AP10" s="133"/>
      <c r="AQ10" s="133"/>
      <c r="BR10" s="16"/>
      <c r="BS10" s="16"/>
      <c r="BT10" s="16"/>
      <c r="BV10" s="16"/>
      <c r="BW10" s="16"/>
      <c r="BX10" s="16"/>
      <c r="BY10" s="16"/>
      <c r="BZ10" s="16"/>
      <c r="CA10" s="16"/>
      <c r="CB10" s="16"/>
      <c r="CC10" s="16"/>
      <c r="CD10" s="16"/>
    </row>
    <row r="11" spans="1:83" ht="16.5" customHeight="1">
      <c r="T11" s="146" t="s">
        <v>606</v>
      </c>
      <c r="AF11" s="154"/>
      <c r="AG11" s="151"/>
      <c r="AH11" s="151"/>
      <c r="AI11" s="151"/>
      <c r="AJ11" s="151"/>
      <c r="AK11" s="547">
        <f>M5</f>
        <v>123456789</v>
      </c>
      <c r="AL11" s="547"/>
      <c r="AM11" s="547"/>
      <c r="AN11" s="152"/>
      <c r="AO11" s="268"/>
      <c r="AP11" s="133"/>
      <c r="AQ11" s="133"/>
      <c r="BR11" s="460" t="s">
        <v>384</v>
      </c>
      <c r="BS11" s="460"/>
      <c r="BT11" s="457"/>
      <c r="BU11" s="518" t="s">
        <v>471</v>
      </c>
      <c r="BV11" s="463" t="s">
        <v>270</v>
      </c>
      <c r="BW11" s="463" t="s">
        <v>512</v>
      </c>
      <c r="BX11" s="464" t="s">
        <v>301</v>
      </c>
      <c r="BY11" s="519" t="s">
        <v>472</v>
      </c>
      <c r="BZ11" s="520"/>
      <c r="CA11" s="464" t="s">
        <v>475</v>
      </c>
      <c r="CB11" s="514" t="s">
        <v>476</v>
      </c>
      <c r="CC11" s="458" t="s">
        <v>401</v>
      </c>
      <c r="CD11" s="459"/>
      <c r="CE11" s="16"/>
    </row>
    <row r="12" spans="1:83" ht="22.5" customHeight="1">
      <c r="C12" s="549" t="s">
        <v>509</v>
      </c>
      <c r="D12" s="551" t="s">
        <v>600</v>
      </c>
      <c r="E12" s="552"/>
      <c r="F12" s="555" t="s">
        <v>272</v>
      </c>
      <c r="G12" s="556"/>
      <c r="H12" s="557"/>
      <c r="I12" s="496" t="s">
        <v>316</v>
      </c>
      <c r="J12" s="544"/>
      <c r="K12" s="544"/>
      <c r="L12" s="544"/>
      <c r="M12" s="544"/>
      <c r="N12" s="544"/>
      <c r="O12" s="544"/>
      <c r="P12" s="544"/>
      <c r="Q12" s="544"/>
      <c r="R12" s="544"/>
      <c r="S12" s="497"/>
      <c r="T12" s="551" t="s">
        <v>317</v>
      </c>
      <c r="U12" s="552"/>
      <c r="V12" s="450" t="s">
        <v>284</v>
      </c>
      <c r="W12" s="451"/>
      <c r="X12" s="451"/>
      <c r="Y12" s="451"/>
      <c r="Z12" s="451"/>
      <c r="AA12" s="452"/>
      <c r="AB12" s="343" t="s">
        <v>598</v>
      </c>
      <c r="AC12" s="390"/>
      <c r="AD12" s="390"/>
      <c r="AE12" s="390"/>
      <c r="AF12" s="390"/>
      <c r="AG12" s="390"/>
      <c r="AH12" s="390"/>
      <c r="AI12" s="344"/>
      <c r="AJ12" s="343" t="s">
        <v>283</v>
      </c>
      <c r="AK12" s="390"/>
      <c r="AL12" s="390"/>
      <c r="AM12" s="344"/>
      <c r="AP12" s="133"/>
      <c r="AS12" s="1" t="s">
        <v>328</v>
      </c>
      <c r="AU12" s="1" t="s">
        <v>329</v>
      </c>
      <c r="AV12" s="1" t="s">
        <v>330</v>
      </c>
      <c r="AW12" s="1" t="s">
        <v>331</v>
      </c>
      <c r="AX12" s="1" t="s">
        <v>332</v>
      </c>
      <c r="AY12" s="1" t="s">
        <v>333</v>
      </c>
      <c r="AZ12" s="1" t="s">
        <v>334</v>
      </c>
      <c r="BA12" s="1" t="s">
        <v>335</v>
      </c>
      <c r="BB12" s="1" t="s">
        <v>336</v>
      </c>
      <c r="BR12" s="460"/>
      <c r="BS12" s="460"/>
      <c r="BT12" s="457"/>
      <c r="BU12" s="518"/>
      <c r="BV12" s="463"/>
      <c r="BW12" s="463"/>
      <c r="BX12" s="464"/>
      <c r="BY12" s="266" t="s">
        <v>473</v>
      </c>
      <c r="BZ12" s="266" t="s">
        <v>474</v>
      </c>
      <c r="CA12" s="464"/>
      <c r="CB12" s="515"/>
      <c r="CC12" s="225" t="s">
        <v>425</v>
      </c>
      <c r="CD12" s="148" t="s">
        <v>426</v>
      </c>
      <c r="CE12" s="16"/>
    </row>
    <row r="13" spans="1:83" s="16" customFormat="1" ht="23.25" customHeight="1">
      <c r="A13" s="14"/>
      <c r="B13" s="15"/>
      <c r="C13" s="550"/>
      <c r="D13" s="553"/>
      <c r="E13" s="554"/>
      <c r="F13" s="558"/>
      <c r="G13" s="559"/>
      <c r="H13" s="560"/>
      <c r="I13" s="506"/>
      <c r="J13" s="545"/>
      <c r="K13" s="545"/>
      <c r="L13" s="545"/>
      <c r="M13" s="545"/>
      <c r="N13" s="545"/>
      <c r="O13" s="545"/>
      <c r="P13" s="545"/>
      <c r="Q13" s="545"/>
      <c r="R13" s="545"/>
      <c r="S13" s="507"/>
      <c r="T13" s="553"/>
      <c r="U13" s="554"/>
      <c r="V13" s="564" t="s">
        <v>274</v>
      </c>
      <c r="W13" s="565"/>
      <c r="X13" s="566"/>
      <c r="Y13" s="564" t="s">
        <v>275</v>
      </c>
      <c r="Z13" s="565"/>
      <c r="AA13" s="566"/>
      <c r="AB13" s="447"/>
      <c r="AC13" s="448"/>
      <c r="AD13" s="448"/>
      <c r="AE13" s="448"/>
      <c r="AF13" s="448"/>
      <c r="AG13" s="448"/>
      <c r="AH13" s="448"/>
      <c r="AI13" s="449"/>
      <c r="AJ13" s="447"/>
      <c r="AK13" s="448"/>
      <c r="AL13" s="448"/>
      <c r="AM13" s="449"/>
      <c r="AN13" s="299"/>
      <c r="AP13" s="133"/>
      <c r="AS13" s="341" t="s">
        <v>280</v>
      </c>
      <c r="AT13" s="341" t="s">
        <v>340</v>
      </c>
      <c r="AU13" s="521" t="s">
        <v>296</v>
      </c>
      <c r="AV13" s="522"/>
      <c r="AW13" s="522"/>
      <c r="AX13" s="522"/>
      <c r="AY13" s="522"/>
      <c r="AZ13" s="522"/>
      <c r="BA13" s="522"/>
      <c r="BB13" s="522"/>
      <c r="BC13" s="522"/>
      <c r="BD13" s="523"/>
      <c r="BE13" s="524" t="s">
        <v>527</v>
      </c>
      <c r="BF13" s="524"/>
      <c r="BG13" s="524"/>
      <c r="BH13" s="524"/>
      <c r="BI13" s="524"/>
      <c r="BJ13" s="524"/>
      <c r="BK13" s="524"/>
      <c r="BL13" s="504" t="s">
        <v>372</v>
      </c>
      <c r="BM13" s="505"/>
      <c r="BR13" s="208" t="s">
        <v>403</v>
      </c>
      <c r="BS13" s="208" t="s">
        <v>432</v>
      </c>
      <c r="BT13" s="232"/>
      <c r="BU13" s="244" t="s">
        <v>403</v>
      </c>
      <c r="BV13" s="214" t="s">
        <v>403</v>
      </c>
      <c r="BW13" s="214" t="s">
        <v>403</v>
      </c>
      <c r="BX13" s="214" t="s">
        <v>403</v>
      </c>
      <c r="BY13" s="214" t="s">
        <v>403</v>
      </c>
      <c r="BZ13" s="214" t="s">
        <v>403</v>
      </c>
      <c r="CA13" s="214" t="s">
        <v>403</v>
      </c>
      <c r="CB13" s="227" t="s">
        <v>403</v>
      </c>
      <c r="CC13" s="209"/>
      <c r="CD13" s="191" t="s">
        <v>388</v>
      </c>
      <c r="CE13" s="1"/>
    </row>
    <row r="14" spans="1:83" s="16" customFormat="1" ht="12" customHeight="1">
      <c r="B14" s="155"/>
      <c r="C14" s="271"/>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299"/>
      <c r="AP14" s="1"/>
      <c r="AS14" s="342"/>
      <c r="AT14" s="342"/>
      <c r="AU14" s="300" t="s">
        <v>355</v>
      </c>
      <c r="AV14" s="300" t="s">
        <v>354</v>
      </c>
      <c r="AW14" s="301" t="s">
        <v>356</v>
      </c>
      <c r="AX14" s="300" t="s">
        <v>357</v>
      </c>
      <c r="AY14" s="302" t="s">
        <v>358</v>
      </c>
      <c r="AZ14" s="302" t="s">
        <v>359</v>
      </c>
      <c r="BA14" s="302" t="s">
        <v>360</v>
      </c>
      <c r="BB14" s="303" t="s">
        <v>298</v>
      </c>
      <c r="BC14" s="156" t="s">
        <v>362</v>
      </c>
      <c r="BD14" s="183" t="s">
        <v>297</v>
      </c>
      <c r="BE14" s="183" t="s">
        <v>383</v>
      </c>
      <c r="BF14" s="19" t="s">
        <v>526</v>
      </c>
      <c r="BG14" s="304" t="s">
        <v>363</v>
      </c>
      <c r="BH14" s="304" t="s">
        <v>361</v>
      </c>
      <c r="BI14" s="305" t="s">
        <v>501</v>
      </c>
      <c r="BJ14" s="305" t="s">
        <v>502</v>
      </c>
      <c r="BK14" s="305" t="s">
        <v>327</v>
      </c>
      <c r="BL14" s="267" t="s">
        <v>358</v>
      </c>
      <c r="BM14" s="267" t="s">
        <v>359</v>
      </c>
      <c r="BR14" s="196" t="s">
        <v>387</v>
      </c>
      <c r="BS14" s="199" t="s">
        <v>431</v>
      </c>
      <c r="BT14" s="239"/>
      <c r="BU14" s="245" t="s">
        <v>391</v>
      </c>
      <c r="BV14" s="214" t="s">
        <v>403</v>
      </c>
      <c r="BW14" s="214" t="s">
        <v>403</v>
      </c>
      <c r="BX14" s="214" t="s">
        <v>403</v>
      </c>
      <c r="BY14" s="214" t="s">
        <v>403</v>
      </c>
      <c r="BZ14" s="214" t="s">
        <v>403</v>
      </c>
      <c r="CA14" s="214" t="s">
        <v>403</v>
      </c>
      <c r="CB14" s="227" t="s">
        <v>403</v>
      </c>
      <c r="CC14" s="18"/>
      <c r="CD14" s="191" t="s">
        <v>477</v>
      </c>
      <c r="CE14" s="1"/>
    </row>
    <row r="15" spans="1:83" ht="32.25" customHeight="1">
      <c r="A15" s="157" t="str">
        <f t="shared" ref="A15:A46" si="0">TRIM(CONCATENATE(BD15,BK15))</f>
        <v>■入力してください：[報告年度] [種別] [渡航者/来日者] [旅行/滞在期間(自)] [旅行/滞在期間(至)] [主たる訪問先]</v>
      </c>
      <c r="B15" s="158"/>
      <c r="C15" s="322">
        <v>1</v>
      </c>
      <c r="D15" s="539"/>
      <c r="E15" s="539"/>
      <c r="F15" s="561"/>
      <c r="G15" s="561"/>
      <c r="H15" s="561"/>
      <c r="I15" s="541"/>
      <c r="J15" s="541"/>
      <c r="K15" s="541"/>
      <c r="L15" s="541"/>
      <c r="M15" s="541"/>
      <c r="N15" s="541"/>
      <c r="O15" s="541"/>
      <c r="P15" s="541"/>
      <c r="Q15" s="541"/>
      <c r="R15" s="541"/>
      <c r="S15" s="541"/>
      <c r="T15" s="562" t="s">
        <v>601</v>
      </c>
      <c r="U15" s="562"/>
      <c r="V15" s="567"/>
      <c r="W15" s="567"/>
      <c r="X15" s="567"/>
      <c r="Y15" s="567"/>
      <c r="Z15" s="567"/>
      <c r="AA15" s="567"/>
      <c r="AB15" s="568"/>
      <c r="AC15" s="568"/>
      <c r="AD15" s="568"/>
      <c r="AE15" s="568"/>
      <c r="AF15" s="568"/>
      <c r="AG15" s="568"/>
      <c r="AH15" s="568"/>
      <c r="AI15" s="568"/>
      <c r="AJ15" s="541"/>
      <c r="AK15" s="541"/>
      <c r="AL15" s="541"/>
      <c r="AM15" s="542"/>
      <c r="AN15" s="306"/>
      <c r="AP15" s="495" t="s">
        <v>609</v>
      </c>
      <c r="AS15" s="159">
        <v>1</v>
      </c>
      <c r="AT15" s="22" t="str">
        <f t="shared" ref="AT15:AT46" si="1">IF(AND(D15="",F15="",I15="",TRIM(T15)="",V15="",Y15="",AB15="",AJ15=""),"入力なし","")</f>
        <v/>
      </c>
      <c r="AU15" s="160" t="str">
        <f>IF(AT15="入力なし","",IF(D15&lt;&gt;"","",AU$14))</f>
        <v xml:space="preserve">[報告年度] </v>
      </c>
      <c r="AV15" s="160" t="str">
        <f>IF(AT15="入力なし","",IF(F15&lt;&gt;"","",AV$14))</f>
        <v xml:space="preserve">[種別] </v>
      </c>
      <c r="AW15" s="160" t="str">
        <f t="shared" ref="AW15" si="2">IF(AT15="入力なし","",IF(I15&lt;&gt;"","",AW$14))</f>
        <v xml:space="preserve">[渡航者/来日者] </v>
      </c>
      <c r="AX15" s="160" t="str">
        <f t="shared" ref="AX15:AX46" si="3">IF(OR(AT15="入力なし",F15="受入",F15=""),"",IF(AND(LEFT(F15,2)="派遣",T15="〇"),"",AX$14))</f>
        <v/>
      </c>
      <c r="AY15" s="160" t="str">
        <f t="shared" ref="AY15:AY46" si="4">IF(V15&lt;&gt;"","",AY$14)</f>
        <v xml:space="preserve">[旅行/滞在期間(自)] </v>
      </c>
      <c r="AZ15" s="160" t="str">
        <f t="shared" ref="AZ15:AZ46" si="5">IF(Y15&lt;&gt;"","",AZ$14)</f>
        <v xml:space="preserve">[旅行/滞在期間(至)] </v>
      </c>
      <c r="BA15" s="160" t="str">
        <f t="shared" ref="BA15:BA46" si="6">IF(AB15&lt;&gt;"","",BA$14)</f>
        <v xml:space="preserve">[主たる訪問先] </v>
      </c>
      <c r="BB15" s="160" t="str">
        <f t="shared" ref="BB15" si="7">IF(F15&lt;&gt;"派遣＿第三国","",IF(AJ15&lt;&gt;"","",BB$14))</f>
        <v/>
      </c>
      <c r="BC15" s="160" t="str">
        <f t="shared" ref="BC15" si="8">CONCATENATE(AU15,AV15,AW15,AX15,AY15,AZ15,BA15,BB15)</f>
        <v xml:space="preserve">[報告年度] [種別] [渡航者/来日者] [旅行/滞在期間(自)] [旅行/滞在期間(至)] [主たる訪問先] </v>
      </c>
      <c r="BD15" s="307" t="str">
        <f t="shared" ref="BD15:BD46" si="9">IF(AT15="入力なし","",IF(TRIM(BC15)="","",CONCATENATE("■入力してください：",BC15)))</f>
        <v xml:space="preserve">■入力してください：[報告年度] [種別] [渡航者/来日者] [旅行/滞在期間(自)] [旅行/滞在期間(至)] [主たる訪問先] </v>
      </c>
      <c r="BE15" s="187" t="str">
        <f>IF(AND(V15&lt;&gt;"",Y15&lt;&gt;""),IF(V15&lt;Y15,"","エラー"),"")</f>
        <v/>
      </c>
      <c r="BF15" s="264" t="str">
        <f>IF(BE15="","",BF14)</f>
        <v/>
      </c>
      <c r="BG15" s="160">
        <f>COUNTIF('【B1(1)】日本側参加者リスト'!$N$11:$N$111,'【B1(3)】派遣・受入実績'!I15)</f>
        <v>0</v>
      </c>
      <c r="BH15" s="161">
        <f>COUNTIF('【B1(2)】相手国側参加者リスト'!$K$12:$W$111,'【B1(3)】派遣・受入実績'!I15)</f>
        <v>0</v>
      </c>
      <c r="BI15" s="307" t="str">
        <f>IF(OR(AT15="入力なし",F15=""),"",IF(F15="受入",IF(BH15&gt;=1,"",$BI$14),IF(BG15&gt;=1,"",$BI$14)))</f>
        <v/>
      </c>
      <c r="BJ15" s="307" t="str">
        <f t="shared" ref="BJ15:BJ46" si="10">IF(AND(AS15="入力なし",BC15=""),"",IF(AND(F15&lt;&gt;"派遣＿第三国",AJ15&lt;&gt;""),$BJ$14,""))</f>
        <v/>
      </c>
      <c r="BK15" s="307" t="str">
        <f>IF(AND(AT15="入力なし",BD15=""),"",IF(CONCATENATE(BF15,BI15,BJ15)="","",CONCATENATE("■ご確認ださい: ",BF15,BI15,BJ15)))</f>
        <v/>
      </c>
      <c r="BL15" s="162"/>
      <c r="BM15" s="162"/>
      <c r="BR15" s="197"/>
      <c r="BS15" s="200"/>
      <c r="BT15" s="7"/>
      <c r="BU15" s="244" t="s">
        <v>403</v>
      </c>
      <c r="BV15" s="17" t="s">
        <v>391</v>
      </c>
      <c r="BW15" s="214" t="s">
        <v>403</v>
      </c>
      <c r="BX15" s="214" t="s">
        <v>403</v>
      </c>
      <c r="BY15" s="214" t="s">
        <v>403</v>
      </c>
      <c r="BZ15" s="214" t="s">
        <v>403</v>
      </c>
      <c r="CA15" s="214" t="s">
        <v>403</v>
      </c>
      <c r="CB15" s="227" t="s">
        <v>403</v>
      </c>
      <c r="CC15" s="18"/>
      <c r="CD15" s="191" t="s">
        <v>477</v>
      </c>
    </row>
    <row r="16" spans="1:83" ht="32.25" customHeight="1">
      <c r="A16" s="157" t="str">
        <f t="shared" si="0"/>
        <v/>
      </c>
      <c r="B16" s="158"/>
      <c r="C16" s="323">
        <v>2</v>
      </c>
      <c r="D16" s="539"/>
      <c r="E16" s="539"/>
      <c r="F16" s="540"/>
      <c r="G16" s="540"/>
      <c r="H16" s="540"/>
      <c r="I16" s="333" t="s">
        <v>593</v>
      </c>
      <c r="J16" s="333"/>
      <c r="K16" s="333"/>
      <c r="L16" s="333"/>
      <c r="M16" s="333"/>
      <c r="N16" s="333"/>
      <c r="O16" s="333"/>
      <c r="P16" s="333"/>
      <c r="Q16" s="333"/>
      <c r="R16" s="333"/>
      <c r="S16" s="333"/>
      <c r="T16" s="537"/>
      <c r="U16" s="537"/>
      <c r="V16" s="336"/>
      <c r="W16" s="336"/>
      <c r="X16" s="336"/>
      <c r="Y16" s="336"/>
      <c r="Z16" s="336"/>
      <c r="AA16" s="336"/>
      <c r="AB16" s="538"/>
      <c r="AC16" s="538"/>
      <c r="AD16" s="538"/>
      <c r="AE16" s="538"/>
      <c r="AF16" s="538"/>
      <c r="AG16" s="538"/>
      <c r="AH16" s="538"/>
      <c r="AI16" s="538"/>
      <c r="AJ16" s="333"/>
      <c r="AK16" s="333"/>
      <c r="AL16" s="333"/>
      <c r="AM16" s="475"/>
      <c r="AN16" s="306"/>
      <c r="AP16" s="495"/>
      <c r="AS16" s="159">
        <v>2</v>
      </c>
      <c r="AT16" s="22" t="str">
        <f t="shared" si="1"/>
        <v>入力なし</v>
      </c>
      <c r="AU16" s="160" t="str">
        <f t="shared" ref="AU16:AU79" si="11">IF(AT16="入力なし","",IF(D16&lt;&gt;"","",AU$14))</f>
        <v/>
      </c>
      <c r="AV16" s="160" t="str">
        <f t="shared" ref="AV16:AV79" si="12">IF(AT16="入力なし","",IF(F16&lt;&gt;"","",AV$14))</f>
        <v/>
      </c>
      <c r="AW16" s="160" t="str">
        <f t="shared" ref="AW16:AW79" si="13">IF(AT16="入力なし","",IF(I16&lt;&gt;"","",AW$14))</f>
        <v/>
      </c>
      <c r="AX16" s="160" t="str">
        <f t="shared" si="3"/>
        <v/>
      </c>
      <c r="AY16" s="160" t="str">
        <f t="shared" si="4"/>
        <v xml:space="preserve">[旅行/滞在期間(自)] </v>
      </c>
      <c r="AZ16" s="160" t="str">
        <f t="shared" si="5"/>
        <v xml:space="preserve">[旅行/滞在期間(至)] </v>
      </c>
      <c r="BA16" s="160" t="str">
        <f t="shared" si="6"/>
        <v xml:space="preserve">[主たる訪問先] </v>
      </c>
      <c r="BB16" s="160" t="str">
        <f t="shared" ref="BB16:BB79" si="14">IF(F16&lt;&gt;"派遣＿第三国","",IF(AJ16&lt;&gt;"","",BB$14))</f>
        <v/>
      </c>
      <c r="BC16" s="160" t="str">
        <f t="shared" ref="BC16:BC79" si="15">CONCATENATE(AU16,AV16,AW16,AX16,AY16,AZ16,BA16,BB16)</f>
        <v xml:space="preserve">[旅行/滞在期間(自)] [旅行/滞在期間(至)] [主たる訪問先] </v>
      </c>
      <c r="BD16" s="307" t="str">
        <f t="shared" si="9"/>
        <v/>
      </c>
      <c r="BE16" s="187" t="str">
        <f t="shared" ref="BE16:BE79" si="16">IF(AND(V16&lt;&gt;"",Y16&lt;&gt;""),IF(V16&lt;Y16,"","エラー"),"")</f>
        <v/>
      </c>
      <c r="BF16" s="264" t="str">
        <f t="shared" ref="BF16:BF79" si="17">IF(BE16="","",BF15)</f>
        <v/>
      </c>
      <c r="BG16" s="160">
        <f>COUNTIF('【B1(1)】日本側参加者リスト'!$N$11:$N$111,'【B1(3)】派遣・受入実績'!I16)</f>
        <v>101</v>
      </c>
      <c r="BH16" s="163">
        <f>COUNTIF('【B1(2)】相手国側参加者リスト'!$K$12:$W$111,'【B1(3)】派遣・受入実績'!I16)</f>
        <v>1300</v>
      </c>
      <c r="BI16" s="307" t="str">
        <f t="shared" ref="BI16:BI79" si="18">IF(OR(AT16="入力なし",F16=""),"",IF(F16="受入",IF(BH16&gt;=1,"",$BI$14),IF(BG16&gt;=1,"",$BI$14)))</f>
        <v/>
      </c>
      <c r="BJ16" s="307" t="str">
        <f t="shared" si="10"/>
        <v/>
      </c>
      <c r="BK16" s="307" t="str">
        <f t="shared" ref="BK16:BK79" si="19">IF(AND(AT16="入力なし",BD16=""),"",IF(CONCATENATE(BF16,BI16,BJ16)="","",CONCATENATE("■ご確認ださい: ",BF16,BI16,BJ16)))</f>
        <v/>
      </c>
      <c r="BL16" s="162"/>
      <c r="BM16" s="162"/>
      <c r="BR16" s="197"/>
      <c r="BS16" s="200"/>
      <c r="BT16" s="7"/>
      <c r="BU16" s="244" t="s">
        <v>403</v>
      </c>
      <c r="BV16" s="214" t="s">
        <v>403</v>
      </c>
      <c r="BW16" s="287" t="s">
        <v>392</v>
      </c>
      <c r="BX16" s="214" t="s">
        <v>403</v>
      </c>
      <c r="BY16" s="214" t="s">
        <v>403</v>
      </c>
      <c r="BZ16" s="214" t="s">
        <v>403</v>
      </c>
      <c r="CA16" s="214" t="s">
        <v>403</v>
      </c>
      <c r="CB16" s="227" t="s">
        <v>403</v>
      </c>
      <c r="CC16" s="18"/>
      <c r="CD16" s="191" t="s">
        <v>477</v>
      </c>
    </row>
    <row r="17" spans="1:83" ht="32.25" customHeight="1">
      <c r="A17" s="157" t="str">
        <f t="shared" si="0"/>
        <v/>
      </c>
      <c r="B17" s="158"/>
      <c r="C17" s="323">
        <v>3</v>
      </c>
      <c r="D17" s="539"/>
      <c r="E17" s="539"/>
      <c r="F17" s="540"/>
      <c r="G17" s="540"/>
      <c r="H17" s="540"/>
      <c r="I17" s="333"/>
      <c r="J17" s="333"/>
      <c r="K17" s="333"/>
      <c r="L17" s="333"/>
      <c r="M17" s="333"/>
      <c r="N17" s="333"/>
      <c r="O17" s="333"/>
      <c r="P17" s="333"/>
      <c r="Q17" s="333"/>
      <c r="R17" s="333"/>
      <c r="S17" s="333"/>
      <c r="T17" s="537"/>
      <c r="U17" s="537"/>
      <c r="V17" s="336"/>
      <c r="W17" s="336"/>
      <c r="X17" s="336"/>
      <c r="Y17" s="336"/>
      <c r="Z17" s="336"/>
      <c r="AA17" s="336"/>
      <c r="AB17" s="538"/>
      <c r="AC17" s="538"/>
      <c r="AD17" s="538"/>
      <c r="AE17" s="538"/>
      <c r="AF17" s="538"/>
      <c r="AG17" s="538"/>
      <c r="AH17" s="538"/>
      <c r="AI17" s="538"/>
      <c r="AJ17" s="333"/>
      <c r="AK17" s="333"/>
      <c r="AL17" s="333"/>
      <c r="AM17" s="475"/>
      <c r="AN17" s="306"/>
      <c r="AP17" s="495"/>
      <c r="AS17" s="159">
        <v>3</v>
      </c>
      <c r="AT17" s="22" t="str">
        <f t="shared" si="1"/>
        <v>入力なし</v>
      </c>
      <c r="AU17" s="160" t="str">
        <f t="shared" si="11"/>
        <v/>
      </c>
      <c r="AV17" s="160" t="str">
        <f t="shared" si="12"/>
        <v/>
      </c>
      <c r="AW17" s="160" t="str">
        <f t="shared" si="13"/>
        <v/>
      </c>
      <c r="AX17" s="160" t="str">
        <f t="shared" si="3"/>
        <v/>
      </c>
      <c r="AY17" s="160" t="str">
        <f t="shared" si="4"/>
        <v xml:space="preserve">[旅行/滞在期間(自)] </v>
      </c>
      <c r="AZ17" s="160" t="str">
        <f t="shared" si="5"/>
        <v xml:space="preserve">[旅行/滞在期間(至)] </v>
      </c>
      <c r="BA17" s="160" t="str">
        <f t="shared" si="6"/>
        <v xml:space="preserve">[主たる訪問先] </v>
      </c>
      <c r="BB17" s="160" t="str">
        <f t="shared" si="14"/>
        <v/>
      </c>
      <c r="BC17" s="160" t="str">
        <f t="shared" si="15"/>
        <v xml:space="preserve">[旅行/滞在期間(自)] [旅行/滞在期間(至)] [主たる訪問先] </v>
      </c>
      <c r="BD17" s="307" t="str">
        <f t="shared" si="9"/>
        <v/>
      </c>
      <c r="BE17" s="187" t="str">
        <f t="shared" si="16"/>
        <v/>
      </c>
      <c r="BF17" s="264" t="str">
        <f t="shared" si="17"/>
        <v/>
      </c>
      <c r="BG17" s="160">
        <f>COUNTIF('【B1(1)】日本側参加者リスト'!$N$11:$N$111,'【B1(3)】派遣・受入実績'!I17)</f>
        <v>0</v>
      </c>
      <c r="BH17" s="160">
        <f>COUNTIF('【B1(2)】相手国側参加者リスト'!$K$12:$W$111,'【B1(3)】派遣・受入実績'!I17)</f>
        <v>0</v>
      </c>
      <c r="BI17" s="307" t="str">
        <f t="shared" si="18"/>
        <v/>
      </c>
      <c r="BJ17" s="307" t="str">
        <f t="shared" si="10"/>
        <v/>
      </c>
      <c r="BK17" s="307" t="str">
        <f t="shared" si="19"/>
        <v/>
      </c>
      <c r="BL17" s="162"/>
      <c r="BM17" s="162"/>
      <c r="BR17" s="197"/>
      <c r="BS17" s="200"/>
      <c r="BT17" s="7"/>
      <c r="BU17" s="244" t="s">
        <v>403</v>
      </c>
      <c r="BV17" s="214" t="s">
        <v>403</v>
      </c>
      <c r="BW17" s="214" t="s">
        <v>403</v>
      </c>
      <c r="BX17" s="288" t="s">
        <v>392</v>
      </c>
      <c r="BY17" s="214" t="s">
        <v>403</v>
      </c>
      <c r="BZ17" s="214" t="s">
        <v>403</v>
      </c>
      <c r="CA17" s="214" t="s">
        <v>403</v>
      </c>
      <c r="CB17" s="227" t="s">
        <v>403</v>
      </c>
      <c r="CC17" s="18"/>
      <c r="CD17" s="191" t="s">
        <v>477</v>
      </c>
    </row>
    <row r="18" spans="1:83" ht="32.25" customHeight="1">
      <c r="A18" s="157" t="str">
        <f t="shared" si="0"/>
        <v/>
      </c>
      <c r="B18" s="158"/>
      <c r="C18" s="323">
        <v>4</v>
      </c>
      <c r="D18" s="539"/>
      <c r="E18" s="539"/>
      <c r="F18" s="540"/>
      <c r="G18" s="540"/>
      <c r="H18" s="540"/>
      <c r="I18" s="333"/>
      <c r="J18" s="333"/>
      <c r="K18" s="333"/>
      <c r="L18" s="333"/>
      <c r="M18" s="333"/>
      <c r="N18" s="333"/>
      <c r="O18" s="333"/>
      <c r="P18" s="333"/>
      <c r="Q18" s="333"/>
      <c r="R18" s="333"/>
      <c r="S18" s="333"/>
      <c r="T18" s="537"/>
      <c r="U18" s="537"/>
      <c r="V18" s="336"/>
      <c r="W18" s="336"/>
      <c r="X18" s="336"/>
      <c r="Y18" s="336"/>
      <c r="Z18" s="336"/>
      <c r="AA18" s="336"/>
      <c r="AB18" s="538"/>
      <c r="AC18" s="538"/>
      <c r="AD18" s="538"/>
      <c r="AE18" s="538"/>
      <c r="AF18" s="538"/>
      <c r="AG18" s="538"/>
      <c r="AH18" s="538"/>
      <c r="AI18" s="538"/>
      <c r="AJ18" s="333"/>
      <c r="AK18" s="333"/>
      <c r="AL18" s="333"/>
      <c r="AM18" s="475"/>
      <c r="AN18" s="306"/>
      <c r="AP18" s="495"/>
      <c r="AS18" s="159">
        <v>4</v>
      </c>
      <c r="AT18" s="22" t="str">
        <f t="shared" si="1"/>
        <v>入力なし</v>
      </c>
      <c r="AU18" s="160" t="str">
        <f t="shared" si="11"/>
        <v/>
      </c>
      <c r="AV18" s="160" t="str">
        <f t="shared" si="12"/>
        <v/>
      </c>
      <c r="AW18" s="160" t="str">
        <f t="shared" si="13"/>
        <v/>
      </c>
      <c r="AX18" s="160" t="str">
        <f t="shared" si="3"/>
        <v/>
      </c>
      <c r="AY18" s="160" t="str">
        <f t="shared" si="4"/>
        <v xml:space="preserve">[旅行/滞在期間(自)] </v>
      </c>
      <c r="AZ18" s="160" t="str">
        <f t="shared" si="5"/>
        <v xml:space="preserve">[旅行/滞在期間(至)] </v>
      </c>
      <c r="BA18" s="160" t="str">
        <f t="shared" si="6"/>
        <v xml:space="preserve">[主たる訪問先] </v>
      </c>
      <c r="BB18" s="160" t="str">
        <f t="shared" si="14"/>
        <v/>
      </c>
      <c r="BC18" s="160" t="str">
        <f t="shared" si="15"/>
        <v xml:space="preserve">[旅行/滞在期間(自)] [旅行/滞在期間(至)] [主たる訪問先] </v>
      </c>
      <c r="BD18" s="307" t="str">
        <f t="shared" si="9"/>
        <v/>
      </c>
      <c r="BE18" s="187" t="str">
        <f t="shared" si="16"/>
        <v/>
      </c>
      <c r="BF18" s="264" t="str">
        <f t="shared" si="17"/>
        <v/>
      </c>
      <c r="BG18" s="160">
        <f>COUNTIF('【B1(1)】日本側参加者リスト'!$N$11:$N$111,'【B1(3)】派遣・受入実績'!I18)</f>
        <v>0</v>
      </c>
      <c r="BH18" s="160">
        <f>COUNTIF('【B1(2)】相手国側参加者リスト'!$K$12:$W$111,'【B1(3)】派遣・受入実績'!I18)</f>
        <v>0</v>
      </c>
      <c r="BI18" s="307" t="str">
        <f t="shared" si="18"/>
        <v/>
      </c>
      <c r="BJ18" s="307" t="str">
        <f t="shared" si="10"/>
        <v/>
      </c>
      <c r="BK18" s="307" t="str">
        <f t="shared" si="19"/>
        <v/>
      </c>
      <c r="BL18" s="162"/>
      <c r="BM18" s="162"/>
      <c r="BR18" s="197"/>
      <c r="BS18" s="200"/>
      <c r="BT18" s="7"/>
      <c r="BU18" s="244" t="s">
        <v>403</v>
      </c>
      <c r="BV18" s="214" t="s">
        <v>403</v>
      </c>
      <c r="BW18" s="214" t="s">
        <v>403</v>
      </c>
      <c r="BX18" s="214" t="s">
        <v>403</v>
      </c>
      <c r="BY18" s="288" t="s">
        <v>392</v>
      </c>
      <c r="BZ18" s="214" t="s">
        <v>403</v>
      </c>
      <c r="CA18" s="214" t="s">
        <v>403</v>
      </c>
      <c r="CB18" s="227" t="s">
        <v>403</v>
      </c>
      <c r="CC18" s="226"/>
      <c r="CD18" s="191" t="s">
        <v>477</v>
      </c>
    </row>
    <row r="19" spans="1:83" ht="32.25" customHeight="1">
      <c r="A19" s="157" t="str">
        <f t="shared" si="0"/>
        <v/>
      </c>
      <c r="B19" s="158"/>
      <c r="C19" s="323">
        <v>5</v>
      </c>
      <c r="D19" s="539"/>
      <c r="E19" s="539"/>
      <c r="F19" s="540"/>
      <c r="G19" s="540"/>
      <c r="H19" s="540"/>
      <c r="I19" s="333"/>
      <c r="J19" s="333"/>
      <c r="K19" s="333"/>
      <c r="L19" s="333"/>
      <c r="M19" s="333"/>
      <c r="N19" s="333"/>
      <c r="O19" s="333"/>
      <c r="P19" s="333"/>
      <c r="Q19" s="333"/>
      <c r="R19" s="333"/>
      <c r="S19" s="333"/>
      <c r="T19" s="537"/>
      <c r="U19" s="537"/>
      <c r="V19" s="336"/>
      <c r="W19" s="336"/>
      <c r="X19" s="336"/>
      <c r="Y19" s="336"/>
      <c r="Z19" s="336"/>
      <c r="AA19" s="336"/>
      <c r="AB19" s="538"/>
      <c r="AC19" s="538"/>
      <c r="AD19" s="538"/>
      <c r="AE19" s="538"/>
      <c r="AF19" s="538"/>
      <c r="AG19" s="538"/>
      <c r="AH19" s="538"/>
      <c r="AI19" s="538"/>
      <c r="AJ19" s="333"/>
      <c r="AK19" s="333"/>
      <c r="AL19" s="333"/>
      <c r="AM19" s="475"/>
      <c r="AN19" s="306"/>
      <c r="AP19" s="495"/>
      <c r="AS19" s="159">
        <v>5</v>
      </c>
      <c r="AT19" s="22" t="str">
        <f t="shared" si="1"/>
        <v>入力なし</v>
      </c>
      <c r="AU19" s="160" t="str">
        <f t="shared" si="11"/>
        <v/>
      </c>
      <c r="AV19" s="160" t="str">
        <f t="shared" si="12"/>
        <v/>
      </c>
      <c r="AW19" s="160" t="str">
        <f t="shared" si="13"/>
        <v/>
      </c>
      <c r="AX19" s="160" t="str">
        <f t="shared" si="3"/>
        <v/>
      </c>
      <c r="AY19" s="160" t="str">
        <f t="shared" si="4"/>
        <v xml:space="preserve">[旅行/滞在期間(自)] </v>
      </c>
      <c r="AZ19" s="160" t="str">
        <f t="shared" si="5"/>
        <v xml:space="preserve">[旅行/滞在期間(至)] </v>
      </c>
      <c r="BA19" s="160" t="str">
        <f t="shared" si="6"/>
        <v xml:space="preserve">[主たる訪問先] </v>
      </c>
      <c r="BB19" s="160" t="str">
        <f t="shared" si="14"/>
        <v/>
      </c>
      <c r="BC19" s="160" t="str">
        <f t="shared" si="15"/>
        <v xml:space="preserve">[旅行/滞在期間(自)] [旅行/滞在期間(至)] [主たる訪問先] </v>
      </c>
      <c r="BD19" s="307" t="str">
        <f t="shared" si="9"/>
        <v/>
      </c>
      <c r="BE19" s="187" t="str">
        <f t="shared" si="16"/>
        <v/>
      </c>
      <c r="BF19" s="264" t="str">
        <f t="shared" si="17"/>
        <v/>
      </c>
      <c r="BG19" s="160">
        <f>COUNTIF('【B1(1)】日本側参加者リスト'!$N$11:$N$111,'【B1(3)】派遣・受入実績'!I19)</f>
        <v>0</v>
      </c>
      <c r="BH19" s="160">
        <f>COUNTIF('【B1(2)】相手国側参加者リスト'!$K$12:$W$111,'【B1(3)】派遣・受入実績'!I19)</f>
        <v>0</v>
      </c>
      <c r="BI19" s="307" t="str">
        <f t="shared" si="18"/>
        <v/>
      </c>
      <c r="BJ19" s="307" t="str">
        <f t="shared" si="10"/>
        <v/>
      </c>
      <c r="BK19" s="307" t="str">
        <f t="shared" si="19"/>
        <v/>
      </c>
      <c r="BL19" s="162"/>
      <c r="BM19" s="162"/>
      <c r="BR19" s="197"/>
      <c r="BS19" s="200"/>
      <c r="BT19" s="7"/>
      <c r="BU19" s="244" t="s">
        <v>403</v>
      </c>
      <c r="BV19" s="214" t="s">
        <v>403</v>
      </c>
      <c r="BW19" s="214" t="s">
        <v>403</v>
      </c>
      <c r="BX19" s="214" t="s">
        <v>403</v>
      </c>
      <c r="BY19" s="214" t="s">
        <v>403</v>
      </c>
      <c r="BZ19" s="288" t="s">
        <v>392</v>
      </c>
      <c r="CA19" s="214" t="s">
        <v>403</v>
      </c>
      <c r="CB19" s="227" t="s">
        <v>403</v>
      </c>
      <c r="CC19" s="226"/>
      <c r="CD19" s="191" t="s">
        <v>477</v>
      </c>
    </row>
    <row r="20" spans="1:83" ht="32.25" customHeight="1">
      <c r="A20" s="157" t="str">
        <f t="shared" si="0"/>
        <v/>
      </c>
      <c r="B20" s="158"/>
      <c r="C20" s="323">
        <v>6</v>
      </c>
      <c r="D20" s="539"/>
      <c r="E20" s="539"/>
      <c r="F20" s="540"/>
      <c r="G20" s="540"/>
      <c r="H20" s="540"/>
      <c r="I20" s="333"/>
      <c r="J20" s="333"/>
      <c r="K20" s="333"/>
      <c r="L20" s="333"/>
      <c r="M20" s="333"/>
      <c r="N20" s="333"/>
      <c r="O20" s="333"/>
      <c r="P20" s="333"/>
      <c r="Q20" s="333"/>
      <c r="R20" s="333"/>
      <c r="S20" s="333"/>
      <c r="T20" s="537"/>
      <c r="U20" s="537"/>
      <c r="V20" s="336"/>
      <c r="W20" s="336"/>
      <c r="X20" s="336"/>
      <c r="Y20" s="336"/>
      <c r="Z20" s="336"/>
      <c r="AA20" s="336"/>
      <c r="AB20" s="538"/>
      <c r="AC20" s="538"/>
      <c r="AD20" s="538"/>
      <c r="AE20" s="538"/>
      <c r="AF20" s="538"/>
      <c r="AG20" s="538"/>
      <c r="AH20" s="538"/>
      <c r="AI20" s="538"/>
      <c r="AJ20" s="333"/>
      <c r="AK20" s="333"/>
      <c r="AL20" s="333"/>
      <c r="AM20" s="475"/>
      <c r="AN20" s="306"/>
      <c r="AP20" s="495"/>
      <c r="AS20" s="159">
        <v>6</v>
      </c>
      <c r="AT20" s="22" t="str">
        <f t="shared" si="1"/>
        <v>入力なし</v>
      </c>
      <c r="AU20" s="160" t="str">
        <f t="shared" si="11"/>
        <v/>
      </c>
      <c r="AV20" s="160" t="str">
        <f t="shared" si="12"/>
        <v/>
      </c>
      <c r="AW20" s="160" t="str">
        <f t="shared" si="13"/>
        <v/>
      </c>
      <c r="AX20" s="160" t="str">
        <f t="shared" si="3"/>
        <v/>
      </c>
      <c r="AY20" s="160" t="str">
        <f t="shared" si="4"/>
        <v xml:space="preserve">[旅行/滞在期間(自)] </v>
      </c>
      <c r="AZ20" s="160" t="str">
        <f t="shared" si="5"/>
        <v xml:space="preserve">[旅行/滞在期間(至)] </v>
      </c>
      <c r="BA20" s="160" t="str">
        <f t="shared" si="6"/>
        <v xml:space="preserve">[主たる訪問先] </v>
      </c>
      <c r="BB20" s="160" t="str">
        <f t="shared" si="14"/>
        <v/>
      </c>
      <c r="BC20" s="160" t="str">
        <f t="shared" si="15"/>
        <v xml:space="preserve">[旅行/滞在期間(自)] [旅行/滞在期間(至)] [主たる訪問先] </v>
      </c>
      <c r="BD20" s="307" t="str">
        <f t="shared" si="9"/>
        <v/>
      </c>
      <c r="BE20" s="187" t="str">
        <f t="shared" si="16"/>
        <v/>
      </c>
      <c r="BF20" s="264" t="str">
        <f t="shared" si="17"/>
        <v/>
      </c>
      <c r="BG20" s="160">
        <f>COUNTIF('【B1(1)】日本側参加者リスト'!$N$11:$N$111,'【B1(3)】派遣・受入実績'!I20)</f>
        <v>0</v>
      </c>
      <c r="BH20" s="160">
        <f>COUNTIF('【B1(2)】相手国側参加者リスト'!$K$12:$W$111,'【B1(3)】派遣・受入実績'!I20)</f>
        <v>0</v>
      </c>
      <c r="BI20" s="307" t="str">
        <f t="shared" si="18"/>
        <v/>
      </c>
      <c r="BJ20" s="307" t="str">
        <f t="shared" si="10"/>
        <v/>
      </c>
      <c r="BK20" s="307" t="str">
        <f t="shared" si="19"/>
        <v/>
      </c>
      <c r="BL20" s="162"/>
      <c r="BM20" s="162"/>
      <c r="BR20" s="197"/>
      <c r="BS20" s="200"/>
      <c r="BT20" s="7"/>
      <c r="BU20" s="244" t="s">
        <v>403</v>
      </c>
      <c r="BV20" s="214" t="s">
        <v>403</v>
      </c>
      <c r="BW20" s="214" t="s">
        <v>403</v>
      </c>
      <c r="BX20" s="214" t="s">
        <v>403</v>
      </c>
      <c r="BY20" s="214" t="s">
        <v>403</v>
      </c>
      <c r="BZ20" s="214" t="s">
        <v>403</v>
      </c>
      <c r="CA20" s="289" t="s">
        <v>392</v>
      </c>
      <c r="CB20" s="227" t="s">
        <v>403</v>
      </c>
      <c r="CC20" s="18"/>
      <c r="CD20" s="191" t="s">
        <v>477</v>
      </c>
    </row>
    <row r="21" spans="1:83" ht="32.25" customHeight="1">
      <c r="A21" s="157" t="str">
        <f t="shared" si="0"/>
        <v/>
      </c>
      <c r="C21" s="323">
        <v>7</v>
      </c>
      <c r="D21" s="539"/>
      <c r="E21" s="539"/>
      <c r="F21" s="540"/>
      <c r="G21" s="540"/>
      <c r="H21" s="540"/>
      <c r="I21" s="333"/>
      <c r="J21" s="333"/>
      <c r="K21" s="333"/>
      <c r="L21" s="333"/>
      <c r="M21" s="333"/>
      <c r="N21" s="333"/>
      <c r="O21" s="333"/>
      <c r="P21" s="333"/>
      <c r="Q21" s="333"/>
      <c r="R21" s="333"/>
      <c r="S21" s="333"/>
      <c r="T21" s="537"/>
      <c r="U21" s="537"/>
      <c r="V21" s="336"/>
      <c r="W21" s="336"/>
      <c r="X21" s="336"/>
      <c r="Y21" s="336"/>
      <c r="Z21" s="336"/>
      <c r="AA21" s="336"/>
      <c r="AB21" s="538"/>
      <c r="AC21" s="538"/>
      <c r="AD21" s="538"/>
      <c r="AE21" s="538"/>
      <c r="AF21" s="538"/>
      <c r="AG21" s="538"/>
      <c r="AH21" s="538"/>
      <c r="AI21" s="538"/>
      <c r="AJ21" s="333"/>
      <c r="AK21" s="333"/>
      <c r="AL21" s="333"/>
      <c r="AM21" s="475"/>
      <c r="AN21" s="306"/>
      <c r="AP21" s="495"/>
      <c r="AS21" s="159">
        <v>7</v>
      </c>
      <c r="AT21" s="22" t="str">
        <f t="shared" si="1"/>
        <v>入力なし</v>
      </c>
      <c r="AU21" s="160" t="str">
        <f t="shared" si="11"/>
        <v/>
      </c>
      <c r="AV21" s="160" t="str">
        <f t="shared" si="12"/>
        <v/>
      </c>
      <c r="AW21" s="160" t="str">
        <f t="shared" si="13"/>
        <v/>
      </c>
      <c r="AX21" s="160" t="str">
        <f t="shared" si="3"/>
        <v/>
      </c>
      <c r="AY21" s="160" t="str">
        <f t="shared" si="4"/>
        <v xml:space="preserve">[旅行/滞在期間(自)] </v>
      </c>
      <c r="AZ21" s="160" t="str">
        <f t="shared" si="5"/>
        <v xml:space="preserve">[旅行/滞在期間(至)] </v>
      </c>
      <c r="BA21" s="160" t="str">
        <f t="shared" si="6"/>
        <v xml:space="preserve">[主たる訪問先] </v>
      </c>
      <c r="BB21" s="160" t="str">
        <f t="shared" si="14"/>
        <v/>
      </c>
      <c r="BC21" s="160" t="str">
        <f t="shared" si="15"/>
        <v xml:space="preserve">[旅行/滞在期間(自)] [旅行/滞在期間(至)] [主たる訪問先] </v>
      </c>
      <c r="BD21" s="307" t="str">
        <f t="shared" si="9"/>
        <v/>
      </c>
      <c r="BE21" s="187" t="str">
        <f t="shared" si="16"/>
        <v/>
      </c>
      <c r="BF21" s="264" t="str">
        <f t="shared" si="17"/>
        <v/>
      </c>
      <c r="BG21" s="160">
        <f>COUNTIF('【B1(1)】日本側参加者リスト'!$N$11:$N$111,'【B1(3)】派遣・受入実績'!I21)</f>
        <v>0</v>
      </c>
      <c r="BH21" s="160">
        <f>COUNTIF('【B1(2)】相手国側参加者リスト'!$K$12:$W$111,'【B1(3)】派遣・受入実績'!I21)</f>
        <v>0</v>
      </c>
      <c r="BI21" s="307" t="str">
        <f t="shared" si="18"/>
        <v/>
      </c>
      <c r="BJ21" s="307" t="str">
        <f t="shared" si="10"/>
        <v/>
      </c>
      <c r="BK21" s="307" t="str">
        <f t="shared" si="19"/>
        <v/>
      </c>
      <c r="BR21" s="197"/>
      <c r="BS21" s="204"/>
      <c r="BT21" s="241"/>
      <c r="BU21" s="244" t="s">
        <v>403</v>
      </c>
      <c r="BV21" s="214" t="s">
        <v>403</v>
      </c>
      <c r="BW21" s="214" t="s">
        <v>403</v>
      </c>
      <c r="BX21" s="214" t="s">
        <v>403</v>
      </c>
      <c r="BY21" s="214" t="s">
        <v>403</v>
      </c>
      <c r="BZ21" s="214" t="s">
        <v>403</v>
      </c>
      <c r="CA21" s="214" t="s">
        <v>403</v>
      </c>
      <c r="CB21" s="290" t="s">
        <v>392</v>
      </c>
      <c r="CC21" s="18"/>
      <c r="CD21" s="191" t="s">
        <v>477</v>
      </c>
    </row>
    <row r="22" spans="1:83" ht="32.25" customHeight="1">
      <c r="A22" s="157" t="str">
        <f t="shared" si="0"/>
        <v/>
      </c>
      <c r="C22" s="323">
        <v>8</v>
      </c>
      <c r="D22" s="539"/>
      <c r="E22" s="539"/>
      <c r="F22" s="540"/>
      <c r="G22" s="540"/>
      <c r="H22" s="540"/>
      <c r="I22" s="333"/>
      <c r="J22" s="333"/>
      <c r="K22" s="333"/>
      <c r="L22" s="333"/>
      <c r="M22" s="333"/>
      <c r="N22" s="333"/>
      <c r="O22" s="333"/>
      <c r="P22" s="333"/>
      <c r="Q22" s="333"/>
      <c r="R22" s="333"/>
      <c r="S22" s="333"/>
      <c r="T22" s="537"/>
      <c r="U22" s="537"/>
      <c r="V22" s="336"/>
      <c r="W22" s="336"/>
      <c r="X22" s="336"/>
      <c r="Y22" s="336"/>
      <c r="Z22" s="336"/>
      <c r="AA22" s="336"/>
      <c r="AB22" s="538"/>
      <c r="AC22" s="538"/>
      <c r="AD22" s="538"/>
      <c r="AE22" s="538"/>
      <c r="AF22" s="538"/>
      <c r="AG22" s="538"/>
      <c r="AH22" s="538"/>
      <c r="AI22" s="538"/>
      <c r="AJ22" s="333"/>
      <c r="AK22" s="333"/>
      <c r="AL22" s="333"/>
      <c r="AM22" s="475"/>
      <c r="AN22" s="306"/>
      <c r="AP22" s="495"/>
      <c r="AS22" s="159">
        <v>8</v>
      </c>
      <c r="AT22" s="22" t="str">
        <f t="shared" si="1"/>
        <v>入力なし</v>
      </c>
      <c r="AU22" s="160" t="str">
        <f t="shared" si="11"/>
        <v/>
      </c>
      <c r="AV22" s="160" t="str">
        <f t="shared" si="12"/>
        <v/>
      </c>
      <c r="AW22" s="160" t="str">
        <f t="shared" si="13"/>
        <v/>
      </c>
      <c r="AX22" s="160" t="str">
        <f t="shared" si="3"/>
        <v/>
      </c>
      <c r="AY22" s="160" t="str">
        <f t="shared" si="4"/>
        <v xml:space="preserve">[旅行/滞在期間(自)] </v>
      </c>
      <c r="AZ22" s="160" t="str">
        <f t="shared" si="5"/>
        <v xml:space="preserve">[旅行/滞在期間(至)] </v>
      </c>
      <c r="BA22" s="160" t="str">
        <f t="shared" si="6"/>
        <v xml:space="preserve">[主たる訪問先] </v>
      </c>
      <c r="BB22" s="160" t="str">
        <f t="shared" si="14"/>
        <v/>
      </c>
      <c r="BC22" s="160" t="str">
        <f t="shared" si="15"/>
        <v xml:space="preserve">[旅行/滞在期間(自)] [旅行/滞在期間(至)] [主たる訪問先] </v>
      </c>
      <c r="BD22" s="307" t="str">
        <f t="shared" si="9"/>
        <v/>
      </c>
      <c r="BE22" s="187" t="str">
        <f t="shared" si="16"/>
        <v/>
      </c>
      <c r="BF22" s="264" t="str">
        <f t="shared" si="17"/>
        <v/>
      </c>
      <c r="BG22" s="160">
        <f>COUNTIF('【B1(1)】日本側参加者リスト'!$N$11:$N$111,'【B1(3)】派遣・受入実績'!I22)</f>
        <v>0</v>
      </c>
      <c r="BH22" s="160">
        <f>COUNTIF('【B1(2)】相手国側参加者リスト'!$K$12:$W$111,'【B1(3)】派遣・受入実績'!I22)</f>
        <v>0</v>
      </c>
      <c r="BI22" s="307" t="str">
        <f t="shared" si="18"/>
        <v/>
      </c>
      <c r="BJ22" s="307" t="str">
        <f t="shared" si="10"/>
        <v/>
      </c>
      <c r="BK22" s="307" t="str">
        <f t="shared" si="19"/>
        <v/>
      </c>
      <c r="BR22" s="199" t="s">
        <v>389</v>
      </c>
      <c r="BS22" s="196" t="s">
        <v>478</v>
      </c>
      <c r="BT22" s="208" t="s">
        <v>479</v>
      </c>
      <c r="BU22" s="246" t="s">
        <v>391</v>
      </c>
      <c r="BV22" s="17" t="s">
        <v>391</v>
      </c>
      <c r="BW22" s="287" t="s">
        <v>391</v>
      </c>
      <c r="BX22" s="287" t="s">
        <v>391</v>
      </c>
      <c r="BY22" s="308">
        <v>43922</v>
      </c>
      <c r="BZ22" s="308">
        <v>45016</v>
      </c>
      <c r="CA22" s="287" t="s">
        <v>391</v>
      </c>
      <c r="CB22" s="227" t="s">
        <v>403</v>
      </c>
      <c r="CC22" s="18" t="s">
        <v>434</v>
      </c>
      <c r="CD22" s="191" t="s">
        <v>388</v>
      </c>
    </row>
    <row r="23" spans="1:83" ht="32.25" customHeight="1">
      <c r="A23" s="157" t="str">
        <f t="shared" si="0"/>
        <v/>
      </c>
      <c r="C23" s="323">
        <v>9</v>
      </c>
      <c r="D23" s="539"/>
      <c r="E23" s="539"/>
      <c r="F23" s="540"/>
      <c r="G23" s="540"/>
      <c r="H23" s="540"/>
      <c r="I23" s="333"/>
      <c r="J23" s="333"/>
      <c r="K23" s="333"/>
      <c r="L23" s="333"/>
      <c r="M23" s="333"/>
      <c r="N23" s="333"/>
      <c r="O23" s="333"/>
      <c r="P23" s="333"/>
      <c r="Q23" s="333"/>
      <c r="R23" s="333"/>
      <c r="S23" s="333"/>
      <c r="T23" s="537"/>
      <c r="U23" s="537"/>
      <c r="V23" s="336"/>
      <c r="W23" s="336"/>
      <c r="X23" s="336"/>
      <c r="Y23" s="336"/>
      <c r="Z23" s="336"/>
      <c r="AA23" s="336"/>
      <c r="AB23" s="538"/>
      <c r="AC23" s="538"/>
      <c r="AD23" s="538"/>
      <c r="AE23" s="538"/>
      <c r="AF23" s="538"/>
      <c r="AG23" s="538"/>
      <c r="AH23" s="538"/>
      <c r="AI23" s="538"/>
      <c r="AJ23" s="333"/>
      <c r="AK23" s="333"/>
      <c r="AL23" s="333"/>
      <c r="AM23" s="475"/>
      <c r="AN23" s="306"/>
      <c r="AP23" s="495"/>
      <c r="AS23" s="159">
        <v>9</v>
      </c>
      <c r="AT23" s="22" t="str">
        <f t="shared" si="1"/>
        <v>入力なし</v>
      </c>
      <c r="AU23" s="160" t="str">
        <f t="shared" si="11"/>
        <v/>
      </c>
      <c r="AV23" s="160" t="str">
        <f t="shared" si="12"/>
        <v/>
      </c>
      <c r="AW23" s="160" t="str">
        <f t="shared" si="13"/>
        <v/>
      </c>
      <c r="AX23" s="160" t="str">
        <f t="shared" si="3"/>
        <v/>
      </c>
      <c r="AY23" s="160" t="str">
        <f t="shared" si="4"/>
        <v xml:space="preserve">[旅行/滞在期間(自)] </v>
      </c>
      <c r="AZ23" s="160" t="str">
        <f t="shared" si="5"/>
        <v xml:space="preserve">[旅行/滞在期間(至)] </v>
      </c>
      <c r="BA23" s="160" t="str">
        <f t="shared" si="6"/>
        <v xml:space="preserve">[主たる訪問先] </v>
      </c>
      <c r="BB23" s="160" t="str">
        <f t="shared" si="14"/>
        <v/>
      </c>
      <c r="BC23" s="160" t="str">
        <f t="shared" si="15"/>
        <v xml:space="preserve">[旅行/滞在期間(自)] [旅行/滞在期間(至)] [主たる訪問先] </v>
      </c>
      <c r="BD23" s="307" t="str">
        <f t="shared" si="9"/>
        <v/>
      </c>
      <c r="BE23" s="187" t="str">
        <f t="shared" si="16"/>
        <v/>
      </c>
      <c r="BF23" s="264" t="str">
        <f t="shared" si="17"/>
        <v/>
      </c>
      <c r="BG23" s="160">
        <f>COUNTIF('【B1(1)】日本側参加者リスト'!$N$11:$N$111,'【B1(3)】派遣・受入実績'!I23)</f>
        <v>0</v>
      </c>
      <c r="BH23" s="160">
        <f>COUNTIF('【B1(2)】相手国側参加者リスト'!$K$12:$W$111,'【B1(3)】派遣・受入実績'!I23)</f>
        <v>0</v>
      </c>
      <c r="BI23" s="307" t="str">
        <f t="shared" si="18"/>
        <v/>
      </c>
      <c r="BJ23" s="307" t="str">
        <f t="shared" si="10"/>
        <v/>
      </c>
      <c r="BK23" s="307" t="str">
        <f t="shared" si="19"/>
        <v/>
      </c>
      <c r="BR23" s="200"/>
      <c r="BS23" s="197"/>
      <c r="BT23" s="208" t="s">
        <v>480</v>
      </c>
      <c r="BU23" s="246" t="s">
        <v>391</v>
      </c>
      <c r="BV23" s="17" t="s">
        <v>391</v>
      </c>
      <c r="BW23" s="287" t="s">
        <v>391</v>
      </c>
      <c r="BX23" s="287" t="s">
        <v>391</v>
      </c>
      <c r="BY23" s="308">
        <v>43959</v>
      </c>
      <c r="BZ23" s="308">
        <v>43959</v>
      </c>
      <c r="CA23" s="287" t="s">
        <v>391</v>
      </c>
      <c r="CB23" s="227" t="s">
        <v>403</v>
      </c>
      <c r="CC23" s="18" t="s">
        <v>433</v>
      </c>
      <c r="CD23" s="191"/>
    </row>
    <row r="24" spans="1:83" ht="32.25" customHeight="1">
      <c r="A24" s="157" t="str">
        <f t="shared" si="0"/>
        <v/>
      </c>
      <c r="C24" s="323">
        <v>10</v>
      </c>
      <c r="D24" s="539"/>
      <c r="E24" s="539"/>
      <c r="F24" s="540"/>
      <c r="G24" s="540"/>
      <c r="H24" s="540"/>
      <c r="I24" s="333"/>
      <c r="J24" s="333"/>
      <c r="K24" s="333"/>
      <c r="L24" s="333"/>
      <c r="M24" s="333"/>
      <c r="N24" s="333"/>
      <c r="O24" s="333"/>
      <c r="P24" s="333"/>
      <c r="Q24" s="333"/>
      <c r="R24" s="333"/>
      <c r="S24" s="333"/>
      <c r="T24" s="537"/>
      <c r="U24" s="537"/>
      <c r="V24" s="336"/>
      <c r="W24" s="336"/>
      <c r="X24" s="336"/>
      <c r="Y24" s="336"/>
      <c r="Z24" s="336"/>
      <c r="AA24" s="336"/>
      <c r="AB24" s="538"/>
      <c r="AC24" s="538"/>
      <c r="AD24" s="538"/>
      <c r="AE24" s="538"/>
      <c r="AF24" s="538"/>
      <c r="AG24" s="538"/>
      <c r="AH24" s="538"/>
      <c r="AI24" s="538"/>
      <c r="AJ24" s="333"/>
      <c r="AK24" s="333"/>
      <c r="AL24" s="333"/>
      <c r="AM24" s="475"/>
      <c r="AN24" s="306"/>
      <c r="AP24" s="495"/>
      <c r="AS24" s="159">
        <v>10</v>
      </c>
      <c r="AT24" s="22" t="str">
        <f t="shared" si="1"/>
        <v>入力なし</v>
      </c>
      <c r="AU24" s="160" t="str">
        <f t="shared" si="11"/>
        <v/>
      </c>
      <c r="AV24" s="160" t="str">
        <f t="shared" si="12"/>
        <v/>
      </c>
      <c r="AW24" s="160" t="str">
        <f t="shared" si="13"/>
        <v/>
      </c>
      <c r="AX24" s="160" t="str">
        <f t="shared" si="3"/>
        <v/>
      </c>
      <c r="AY24" s="160" t="str">
        <f t="shared" si="4"/>
        <v xml:space="preserve">[旅行/滞在期間(自)] </v>
      </c>
      <c r="AZ24" s="160" t="str">
        <f t="shared" si="5"/>
        <v xml:space="preserve">[旅行/滞在期間(至)] </v>
      </c>
      <c r="BA24" s="160" t="str">
        <f t="shared" si="6"/>
        <v xml:space="preserve">[主たる訪問先] </v>
      </c>
      <c r="BB24" s="160" t="str">
        <f t="shared" si="14"/>
        <v/>
      </c>
      <c r="BC24" s="160" t="str">
        <f t="shared" si="15"/>
        <v xml:space="preserve">[旅行/滞在期間(自)] [旅行/滞在期間(至)] [主たる訪問先] </v>
      </c>
      <c r="BD24" s="307" t="str">
        <f t="shared" si="9"/>
        <v/>
      </c>
      <c r="BE24" s="187" t="str">
        <f t="shared" si="16"/>
        <v/>
      </c>
      <c r="BF24" s="264" t="str">
        <f t="shared" si="17"/>
        <v/>
      </c>
      <c r="BG24" s="160">
        <f>COUNTIF('【B1(1)】日本側参加者リスト'!$N$11:$N$111,'【B1(3)】派遣・受入実績'!I24)</f>
        <v>0</v>
      </c>
      <c r="BH24" s="160">
        <f>COUNTIF('【B1(2)】相手国側参加者リスト'!$K$12:$W$111,'【B1(3)】派遣・受入実績'!I24)</f>
        <v>0</v>
      </c>
      <c r="BI24" s="307" t="str">
        <f t="shared" si="18"/>
        <v/>
      </c>
      <c r="BJ24" s="307" t="str">
        <f t="shared" si="10"/>
        <v/>
      </c>
      <c r="BK24" s="307" t="str">
        <f t="shared" si="19"/>
        <v/>
      </c>
      <c r="BR24" s="200"/>
      <c r="BS24" s="197"/>
      <c r="BT24" s="208" t="s">
        <v>481</v>
      </c>
      <c r="BU24" s="246" t="s">
        <v>391</v>
      </c>
      <c r="BV24" s="17" t="s">
        <v>391</v>
      </c>
      <c r="BW24" s="287" t="s">
        <v>391</v>
      </c>
      <c r="BX24" s="287" t="s">
        <v>391</v>
      </c>
      <c r="BY24" s="308">
        <v>43969</v>
      </c>
      <c r="BZ24" s="308">
        <v>43959</v>
      </c>
      <c r="CA24" s="287" t="s">
        <v>391</v>
      </c>
      <c r="CB24" s="227" t="s">
        <v>403</v>
      </c>
      <c r="CC24" s="18" t="s">
        <v>433</v>
      </c>
      <c r="CD24" s="191"/>
    </row>
    <row r="25" spans="1:83" ht="32.25" customHeight="1">
      <c r="A25" s="157" t="str">
        <f t="shared" si="0"/>
        <v/>
      </c>
      <c r="C25" s="323">
        <v>11</v>
      </c>
      <c r="D25" s="539"/>
      <c r="E25" s="539"/>
      <c r="F25" s="540"/>
      <c r="G25" s="540"/>
      <c r="H25" s="540"/>
      <c r="I25" s="333"/>
      <c r="J25" s="333"/>
      <c r="K25" s="333"/>
      <c r="L25" s="333"/>
      <c r="M25" s="333"/>
      <c r="N25" s="333"/>
      <c r="O25" s="333"/>
      <c r="P25" s="333"/>
      <c r="Q25" s="333"/>
      <c r="R25" s="333"/>
      <c r="S25" s="333"/>
      <c r="T25" s="537"/>
      <c r="U25" s="537"/>
      <c r="V25" s="336"/>
      <c r="W25" s="336"/>
      <c r="X25" s="336"/>
      <c r="Y25" s="336"/>
      <c r="Z25" s="336"/>
      <c r="AA25" s="336"/>
      <c r="AB25" s="538"/>
      <c r="AC25" s="538"/>
      <c r="AD25" s="538"/>
      <c r="AE25" s="538"/>
      <c r="AF25" s="538"/>
      <c r="AG25" s="538"/>
      <c r="AH25" s="538"/>
      <c r="AI25" s="538"/>
      <c r="AJ25" s="333"/>
      <c r="AK25" s="333"/>
      <c r="AL25" s="333"/>
      <c r="AM25" s="475"/>
      <c r="AN25" s="306"/>
      <c r="AP25" s="495"/>
      <c r="AS25" s="159">
        <v>11</v>
      </c>
      <c r="AT25" s="22" t="str">
        <f t="shared" si="1"/>
        <v>入力なし</v>
      </c>
      <c r="AU25" s="160" t="str">
        <f t="shared" si="11"/>
        <v/>
      </c>
      <c r="AV25" s="160" t="str">
        <f t="shared" si="12"/>
        <v/>
      </c>
      <c r="AW25" s="160" t="str">
        <f t="shared" si="13"/>
        <v/>
      </c>
      <c r="AX25" s="160" t="str">
        <f t="shared" si="3"/>
        <v/>
      </c>
      <c r="AY25" s="160" t="str">
        <f t="shared" si="4"/>
        <v xml:space="preserve">[旅行/滞在期間(自)] </v>
      </c>
      <c r="AZ25" s="160" t="str">
        <f t="shared" si="5"/>
        <v xml:space="preserve">[旅行/滞在期間(至)] </v>
      </c>
      <c r="BA25" s="160" t="str">
        <f t="shared" si="6"/>
        <v xml:space="preserve">[主たる訪問先] </v>
      </c>
      <c r="BB25" s="160" t="str">
        <f t="shared" si="14"/>
        <v/>
      </c>
      <c r="BC25" s="160" t="str">
        <f t="shared" si="15"/>
        <v xml:space="preserve">[旅行/滞在期間(自)] [旅行/滞在期間(至)] [主たる訪問先] </v>
      </c>
      <c r="BD25" s="307" t="str">
        <f t="shared" si="9"/>
        <v/>
      </c>
      <c r="BE25" s="187" t="str">
        <f t="shared" si="16"/>
        <v/>
      </c>
      <c r="BF25" s="264" t="str">
        <f t="shared" si="17"/>
        <v/>
      </c>
      <c r="BG25" s="160">
        <f>COUNTIF('【B1(1)】日本側参加者リスト'!$N$11:$N$111,'【B1(3)】派遣・受入実績'!I25)</f>
        <v>0</v>
      </c>
      <c r="BH25" s="160">
        <f>COUNTIF('【B1(2)】相手国側参加者リスト'!$K$12:$W$111,'【B1(3)】派遣・受入実績'!I25)</f>
        <v>0</v>
      </c>
      <c r="BI25" s="307" t="str">
        <f t="shared" si="18"/>
        <v/>
      </c>
      <c r="BJ25" s="307" t="str">
        <f t="shared" si="10"/>
        <v/>
      </c>
      <c r="BK25" s="307" t="str">
        <f t="shared" si="19"/>
        <v/>
      </c>
      <c r="BR25" s="200"/>
      <c r="BS25" s="207" t="s">
        <v>402</v>
      </c>
      <c r="BT25" s="242" t="s">
        <v>416</v>
      </c>
      <c r="BU25" s="246" t="s">
        <v>391</v>
      </c>
      <c r="BV25" s="17" t="s">
        <v>391</v>
      </c>
      <c r="BW25" s="287" t="s">
        <v>391</v>
      </c>
      <c r="BX25" s="287" t="s">
        <v>391</v>
      </c>
      <c r="BY25" s="308">
        <v>43789</v>
      </c>
      <c r="BZ25" s="308"/>
      <c r="CA25" s="287" t="s">
        <v>391</v>
      </c>
      <c r="CB25" s="227" t="s">
        <v>403</v>
      </c>
      <c r="CC25" s="18" t="s">
        <v>433</v>
      </c>
      <c r="CD25" s="191"/>
    </row>
    <row r="26" spans="1:83" ht="32.25" customHeight="1">
      <c r="A26" s="157" t="str">
        <f t="shared" si="0"/>
        <v/>
      </c>
      <c r="C26" s="323">
        <v>12</v>
      </c>
      <c r="D26" s="539"/>
      <c r="E26" s="539"/>
      <c r="F26" s="540"/>
      <c r="G26" s="540"/>
      <c r="H26" s="540"/>
      <c r="I26" s="333"/>
      <c r="J26" s="333"/>
      <c r="K26" s="333"/>
      <c r="L26" s="333"/>
      <c r="M26" s="333"/>
      <c r="N26" s="333"/>
      <c r="O26" s="333"/>
      <c r="P26" s="333"/>
      <c r="Q26" s="333"/>
      <c r="R26" s="333"/>
      <c r="S26" s="333"/>
      <c r="T26" s="537"/>
      <c r="U26" s="537"/>
      <c r="V26" s="336"/>
      <c r="W26" s="336"/>
      <c r="X26" s="336"/>
      <c r="Y26" s="336"/>
      <c r="Z26" s="336"/>
      <c r="AA26" s="336"/>
      <c r="AB26" s="538"/>
      <c r="AC26" s="538"/>
      <c r="AD26" s="538"/>
      <c r="AE26" s="538"/>
      <c r="AF26" s="538"/>
      <c r="AG26" s="538"/>
      <c r="AH26" s="538"/>
      <c r="AI26" s="538"/>
      <c r="AJ26" s="333"/>
      <c r="AK26" s="333"/>
      <c r="AL26" s="333"/>
      <c r="AM26" s="475"/>
      <c r="AN26" s="306"/>
      <c r="AP26" s="495"/>
      <c r="AS26" s="159">
        <v>12</v>
      </c>
      <c r="AT26" s="22" t="str">
        <f t="shared" si="1"/>
        <v>入力なし</v>
      </c>
      <c r="AU26" s="160" t="str">
        <f t="shared" si="11"/>
        <v/>
      </c>
      <c r="AV26" s="160" t="str">
        <f t="shared" si="12"/>
        <v/>
      </c>
      <c r="AW26" s="160" t="str">
        <f t="shared" si="13"/>
        <v/>
      </c>
      <c r="AX26" s="160" t="str">
        <f t="shared" si="3"/>
        <v/>
      </c>
      <c r="AY26" s="160" t="str">
        <f t="shared" si="4"/>
        <v xml:space="preserve">[旅行/滞在期間(自)] </v>
      </c>
      <c r="AZ26" s="160" t="str">
        <f t="shared" si="5"/>
        <v xml:space="preserve">[旅行/滞在期間(至)] </v>
      </c>
      <c r="BA26" s="160" t="str">
        <f t="shared" si="6"/>
        <v xml:space="preserve">[主たる訪問先] </v>
      </c>
      <c r="BB26" s="160" t="str">
        <f t="shared" si="14"/>
        <v/>
      </c>
      <c r="BC26" s="160" t="str">
        <f t="shared" si="15"/>
        <v xml:space="preserve">[旅行/滞在期間(自)] [旅行/滞在期間(至)] [主たる訪問先] </v>
      </c>
      <c r="BD26" s="307" t="str">
        <f t="shared" si="9"/>
        <v/>
      </c>
      <c r="BE26" s="187" t="str">
        <f t="shared" si="16"/>
        <v/>
      </c>
      <c r="BF26" s="264" t="str">
        <f t="shared" si="17"/>
        <v/>
      </c>
      <c r="BG26" s="160">
        <f>COUNTIF('【B1(1)】日本側参加者リスト'!$N$11:$N$111,'【B1(3)】派遣・受入実績'!I26)</f>
        <v>0</v>
      </c>
      <c r="BH26" s="160">
        <f>COUNTIF('【B1(2)】相手国側参加者リスト'!$K$12:$W$111,'【B1(3)】派遣・受入実績'!I26)</f>
        <v>0</v>
      </c>
      <c r="BI26" s="307" t="str">
        <f t="shared" si="18"/>
        <v/>
      </c>
      <c r="BJ26" s="307" t="str">
        <f t="shared" si="10"/>
        <v/>
      </c>
      <c r="BK26" s="307" t="str">
        <f t="shared" si="19"/>
        <v/>
      </c>
      <c r="BR26" s="200"/>
      <c r="BS26" s="197"/>
      <c r="BT26" s="242" t="s">
        <v>417</v>
      </c>
      <c r="BU26" s="246" t="s">
        <v>391</v>
      </c>
      <c r="BV26" s="17" t="s">
        <v>391</v>
      </c>
      <c r="BW26" s="287" t="s">
        <v>391</v>
      </c>
      <c r="BX26" s="287" t="s">
        <v>391</v>
      </c>
      <c r="BY26" s="308">
        <v>43789</v>
      </c>
      <c r="BZ26" s="308">
        <v>43921</v>
      </c>
      <c r="CA26" s="287" t="s">
        <v>391</v>
      </c>
      <c r="CB26" s="227" t="s">
        <v>403</v>
      </c>
      <c r="CC26" s="18" t="s">
        <v>434</v>
      </c>
      <c r="CD26" s="191"/>
    </row>
    <row r="27" spans="1:83" ht="32.25" customHeight="1">
      <c r="A27" s="157" t="str">
        <f t="shared" si="0"/>
        <v/>
      </c>
      <c r="C27" s="323">
        <v>13</v>
      </c>
      <c r="D27" s="539"/>
      <c r="E27" s="539"/>
      <c r="F27" s="540"/>
      <c r="G27" s="540"/>
      <c r="H27" s="540"/>
      <c r="I27" s="333"/>
      <c r="J27" s="333"/>
      <c r="K27" s="333"/>
      <c r="L27" s="333"/>
      <c r="M27" s="333"/>
      <c r="N27" s="333"/>
      <c r="O27" s="333"/>
      <c r="P27" s="333"/>
      <c r="Q27" s="333"/>
      <c r="R27" s="333"/>
      <c r="S27" s="333"/>
      <c r="T27" s="537"/>
      <c r="U27" s="537"/>
      <c r="V27" s="336"/>
      <c r="W27" s="336"/>
      <c r="X27" s="336"/>
      <c r="Y27" s="336"/>
      <c r="Z27" s="336"/>
      <c r="AA27" s="336"/>
      <c r="AB27" s="538"/>
      <c r="AC27" s="538"/>
      <c r="AD27" s="538"/>
      <c r="AE27" s="538"/>
      <c r="AF27" s="538"/>
      <c r="AG27" s="538"/>
      <c r="AH27" s="538"/>
      <c r="AI27" s="538"/>
      <c r="AJ27" s="333"/>
      <c r="AK27" s="333"/>
      <c r="AL27" s="333"/>
      <c r="AM27" s="475"/>
      <c r="AN27" s="306"/>
      <c r="AP27" s="495"/>
      <c r="AS27" s="159">
        <v>13</v>
      </c>
      <c r="AT27" s="22" t="str">
        <f t="shared" si="1"/>
        <v>入力なし</v>
      </c>
      <c r="AU27" s="160" t="str">
        <f t="shared" si="11"/>
        <v/>
      </c>
      <c r="AV27" s="160" t="str">
        <f t="shared" si="12"/>
        <v/>
      </c>
      <c r="AW27" s="160" t="str">
        <f t="shared" si="13"/>
        <v/>
      </c>
      <c r="AX27" s="160" t="str">
        <f t="shared" si="3"/>
        <v/>
      </c>
      <c r="AY27" s="160" t="str">
        <f t="shared" si="4"/>
        <v xml:space="preserve">[旅行/滞在期間(自)] </v>
      </c>
      <c r="AZ27" s="160" t="str">
        <f t="shared" si="5"/>
        <v xml:space="preserve">[旅行/滞在期間(至)] </v>
      </c>
      <c r="BA27" s="160" t="str">
        <f t="shared" si="6"/>
        <v xml:space="preserve">[主たる訪問先] </v>
      </c>
      <c r="BB27" s="160" t="str">
        <f t="shared" si="14"/>
        <v/>
      </c>
      <c r="BC27" s="160" t="str">
        <f t="shared" si="15"/>
        <v xml:space="preserve">[旅行/滞在期間(自)] [旅行/滞在期間(至)] [主たる訪問先] </v>
      </c>
      <c r="BD27" s="307" t="str">
        <f t="shared" si="9"/>
        <v/>
      </c>
      <c r="BE27" s="187" t="str">
        <f t="shared" si="16"/>
        <v/>
      </c>
      <c r="BF27" s="264" t="str">
        <f t="shared" si="17"/>
        <v/>
      </c>
      <c r="BG27" s="160">
        <f>COUNTIF('【B1(1)】日本側参加者リスト'!$N$11:$N$111,'【B1(3)】派遣・受入実績'!I27)</f>
        <v>0</v>
      </c>
      <c r="BH27" s="160">
        <f>COUNTIF('【B1(2)】相手国側参加者リスト'!$K$12:$W$111,'【B1(3)】派遣・受入実績'!I27)</f>
        <v>0</v>
      </c>
      <c r="BI27" s="307" t="str">
        <f t="shared" si="18"/>
        <v/>
      </c>
      <c r="BJ27" s="307" t="str">
        <f t="shared" si="10"/>
        <v/>
      </c>
      <c r="BK27" s="307" t="str">
        <f t="shared" si="19"/>
        <v/>
      </c>
      <c r="BR27" s="200"/>
      <c r="BS27" s="206"/>
      <c r="BT27" s="242" t="s">
        <v>418</v>
      </c>
      <c r="BU27" s="246" t="s">
        <v>391</v>
      </c>
      <c r="BV27" s="17" t="s">
        <v>391</v>
      </c>
      <c r="BW27" s="287" t="s">
        <v>391</v>
      </c>
      <c r="BX27" s="287" t="s">
        <v>391</v>
      </c>
      <c r="BY27" s="308">
        <v>45017</v>
      </c>
      <c r="BZ27" s="308"/>
      <c r="CA27" s="287" t="s">
        <v>391</v>
      </c>
      <c r="CB27" s="227" t="s">
        <v>403</v>
      </c>
      <c r="CC27" s="18" t="s">
        <v>433</v>
      </c>
      <c r="CD27" s="191"/>
    </row>
    <row r="28" spans="1:83" ht="32.25" customHeight="1">
      <c r="A28" s="157" t="str">
        <f t="shared" si="0"/>
        <v/>
      </c>
      <c r="C28" s="323">
        <v>14</v>
      </c>
      <c r="D28" s="539"/>
      <c r="E28" s="539"/>
      <c r="F28" s="540"/>
      <c r="G28" s="540"/>
      <c r="H28" s="540"/>
      <c r="I28" s="333"/>
      <c r="J28" s="333"/>
      <c r="K28" s="333"/>
      <c r="L28" s="333"/>
      <c r="M28" s="333"/>
      <c r="N28" s="333"/>
      <c r="O28" s="333"/>
      <c r="P28" s="333"/>
      <c r="Q28" s="333"/>
      <c r="R28" s="333"/>
      <c r="S28" s="333"/>
      <c r="T28" s="537"/>
      <c r="U28" s="537"/>
      <c r="V28" s="336"/>
      <c r="W28" s="336"/>
      <c r="X28" s="336"/>
      <c r="Y28" s="336"/>
      <c r="Z28" s="336"/>
      <c r="AA28" s="336"/>
      <c r="AB28" s="538"/>
      <c r="AC28" s="538"/>
      <c r="AD28" s="538"/>
      <c r="AE28" s="538"/>
      <c r="AF28" s="538"/>
      <c r="AG28" s="538"/>
      <c r="AH28" s="538"/>
      <c r="AI28" s="538"/>
      <c r="AJ28" s="333"/>
      <c r="AK28" s="333"/>
      <c r="AL28" s="333"/>
      <c r="AM28" s="475"/>
      <c r="AN28" s="306"/>
      <c r="AP28" s="495"/>
      <c r="AS28" s="159">
        <v>14</v>
      </c>
      <c r="AT28" s="22" t="str">
        <f t="shared" si="1"/>
        <v>入力なし</v>
      </c>
      <c r="AU28" s="160" t="str">
        <f t="shared" si="11"/>
        <v/>
      </c>
      <c r="AV28" s="160" t="str">
        <f t="shared" si="12"/>
        <v/>
      </c>
      <c r="AW28" s="160" t="str">
        <f t="shared" si="13"/>
        <v/>
      </c>
      <c r="AX28" s="160" t="str">
        <f t="shared" si="3"/>
        <v/>
      </c>
      <c r="AY28" s="160" t="str">
        <f t="shared" si="4"/>
        <v xml:space="preserve">[旅行/滞在期間(自)] </v>
      </c>
      <c r="AZ28" s="160" t="str">
        <f t="shared" si="5"/>
        <v xml:space="preserve">[旅行/滞在期間(至)] </v>
      </c>
      <c r="BA28" s="160" t="str">
        <f t="shared" si="6"/>
        <v xml:space="preserve">[主たる訪問先] </v>
      </c>
      <c r="BB28" s="160" t="str">
        <f t="shared" si="14"/>
        <v/>
      </c>
      <c r="BC28" s="160" t="str">
        <f t="shared" si="15"/>
        <v xml:space="preserve">[旅行/滞在期間(自)] [旅行/滞在期間(至)] [主たる訪問先] </v>
      </c>
      <c r="BD28" s="307" t="str">
        <f t="shared" si="9"/>
        <v/>
      </c>
      <c r="BE28" s="187" t="str">
        <f t="shared" si="16"/>
        <v/>
      </c>
      <c r="BF28" s="264" t="str">
        <f t="shared" si="17"/>
        <v/>
      </c>
      <c r="BG28" s="160">
        <f>COUNTIF('【B1(1)】日本側参加者リスト'!$N$11:$N$111,'【B1(3)】派遣・受入実績'!I28)</f>
        <v>0</v>
      </c>
      <c r="BH28" s="160">
        <f>COUNTIF('【B1(2)】相手国側参加者リスト'!$K$12:$W$111,'【B1(3)】派遣・受入実績'!I28)</f>
        <v>0</v>
      </c>
      <c r="BI28" s="307" t="str">
        <f t="shared" si="18"/>
        <v/>
      </c>
      <c r="BJ28" s="307" t="str">
        <f t="shared" si="10"/>
        <v/>
      </c>
      <c r="BK28" s="307" t="str">
        <f t="shared" si="19"/>
        <v/>
      </c>
      <c r="BR28" s="197"/>
      <c r="BS28" s="228"/>
      <c r="BT28" s="243" t="s">
        <v>419</v>
      </c>
      <c r="BU28" s="246" t="s">
        <v>391</v>
      </c>
      <c r="BV28" s="17" t="s">
        <v>391</v>
      </c>
      <c r="BW28" s="287" t="s">
        <v>391</v>
      </c>
      <c r="BX28" s="287" t="s">
        <v>391</v>
      </c>
      <c r="BY28" s="308">
        <v>43959</v>
      </c>
      <c r="BZ28" s="308">
        <v>45047</v>
      </c>
      <c r="CA28" s="287" t="s">
        <v>391</v>
      </c>
      <c r="CB28" s="227" t="s">
        <v>403</v>
      </c>
      <c r="CC28" s="229"/>
      <c r="CD28" s="196" t="s">
        <v>388</v>
      </c>
      <c r="CE28" s="1" t="s">
        <v>482</v>
      </c>
    </row>
    <row r="29" spans="1:83" ht="32.25" customHeight="1">
      <c r="A29" s="157" t="str">
        <f t="shared" si="0"/>
        <v/>
      </c>
      <c r="C29" s="323">
        <v>15</v>
      </c>
      <c r="D29" s="539"/>
      <c r="E29" s="539"/>
      <c r="F29" s="540"/>
      <c r="G29" s="540"/>
      <c r="H29" s="540"/>
      <c r="I29" s="333"/>
      <c r="J29" s="333"/>
      <c r="K29" s="333"/>
      <c r="L29" s="333"/>
      <c r="M29" s="333"/>
      <c r="N29" s="333"/>
      <c r="O29" s="333"/>
      <c r="P29" s="333"/>
      <c r="Q29" s="333"/>
      <c r="R29" s="333"/>
      <c r="S29" s="333"/>
      <c r="T29" s="537"/>
      <c r="U29" s="537"/>
      <c r="V29" s="336"/>
      <c r="W29" s="336"/>
      <c r="X29" s="336"/>
      <c r="Y29" s="336"/>
      <c r="Z29" s="336"/>
      <c r="AA29" s="336"/>
      <c r="AB29" s="538"/>
      <c r="AC29" s="538"/>
      <c r="AD29" s="538"/>
      <c r="AE29" s="538"/>
      <c r="AF29" s="538"/>
      <c r="AG29" s="538"/>
      <c r="AH29" s="538"/>
      <c r="AI29" s="538"/>
      <c r="AJ29" s="333"/>
      <c r="AK29" s="333"/>
      <c r="AL29" s="333"/>
      <c r="AM29" s="475"/>
      <c r="AN29" s="306"/>
      <c r="AP29" s="495"/>
      <c r="AS29" s="159">
        <v>15</v>
      </c>
      <c r="AT29" s="22" t="str">
        <f t="shared" si="1"/>
        <v>入力なし</v>
      </c>
      <c r="AU29" s="160" t="str">
        <f t="shared" si="11"/>
        <v/>
      </c>
      <c r="AV29" s="160" t="str">
        <f t="shared" si="12"/>
        <v/>
      </c>
      <c r="AW29" s="160" t="str">
        <f t="shared" si="13"/>
        <v/>
      </c>
      <c r="AX29" s="160" t="str">
        <f t="shared" si="3"/>
        <v/>
      </c>
      <c r="AY29" s="160" t="str">
        <f t="shared" si="4"/>
        <v xml:space="preserve">[旅行/滞在期間(自)] </v>
      </c>
      <c r="AZ29" s="160" t="str">
        <f t="shared" si="5"/>
        <v xml:space="preserve">[旅行/滞在期間(至)] </v>
      </c>
      <c r="BA29" s="160" t="str">
        <f t="shared" si="6"/>
        <v xml:space="preserve">[主たる訪問先] </v>
      </c>
      <c r="BB29" s="160" t="str">
        <f t="shared" si="14"/>
        <v/>
      </c>
      <c r="BC29" s="160" t="str">
        <f t="shared" si="15"/>
        <v xml:space="preserve">[旅行/滞在期間(自)] [旅行/滞在期間(至)] [主たる訪問先] </v>
      </c>
      <c r="BD29" s="307" t="str">
        <f t="shared" si="9"/>
        <v/>
      </c>
      <c r="BE29" s="187" t="str">
        <f t="shared" si="16"/>
        <v/>
      </c>
      <c r="BF29" s="264" t="str">
        <f t="shared" si="17"/>
        <v/>
      </c>
      <c r="BG29" s="160">
        <f>COUNTIF('【B1(1)】日本側参加者リスト'!$N$11:$N$111,'【B1(3)】派遣・受入実績'!I29)</f>
        <v>0</v>
      </c>
      <c r="BH29" s="160">
        <f>COUNTIF('【B1(2)】相手国側参加者リスト'!$K$12:$W$111,'【B1(3)】派遣・受入実績'!I29)</f>
        <v>0</v>
      </c>
      <c r="BI29" s="307" t="str">
        <f t="shared" si="18"/>
        <v/>
      </c>
      <c r="BJ29" s="307" t="str">
        <f t="shared" si="10"/>
        <v/>
      </c>
      <c r="BK29" s="307" t="str">
        <f t="shared" si="19"/>
        <v/>
      </c>
      <c r="BR29" s="232"/>
      <c r="BS29" s="247"/>
      <c r="BT29" s="248"/>
      <c r="BU29" s="236"/>
      <c r="BV29" s="236"/>
      <c r="BW29" s="291"/>
      <c r="BX29" s="291"/>
      <c r="BY29" s="291"/>
      <c r="BZ29" s="291"/>
      <c r="CA29" s="291"/>
      <c r="CB29" s="237"/>
      <c r="CC29" s="238"/>
      <c r="CD29" s="239"/>
    </row>
    <row r="30" spans="1:83" ht="32.25" customHeight="1">
      <c r="A30" s="157" t="str">
        <f t="shared" si="0"/>
        <v/>
      </c>
      <c r="C30" s="323">
        <v>16</v>
      </c>
      <c r="D30" s="539"/>
      <c r="E30" s="539"/>
      <c r="F30" s="540"/>
      <c r="G30" s="540"/>
      <c r="H30" s="540"/>
      <c r="I30" s="333"/>
      <c r="J30" s="333"/>
      <c r="K30" s="333"/>
      <c r="L30" s="333"/>
      <c r="M30" s="333"/>
      <c r="N30" s="333"/>
      <c r="O30" s="333"/>
      <c r="P30" s="333"/>
      <c r="Q30" s="333"/>
      <c r="R30" s="333"/>
      <c r="S30" s="333"/>
      <c r="T30" s="537"/>
      <c r="U30" s="537"/>
      <c r="V30" s="336"/>
      <c r="W30" s="336"/>
      <c r="X30" s="336"/>
      <c r="Y30" s="336"/>
      <c r="Z30" s="336"/>
      <c r="AA30" s="336"/>
      <c r="AB30" s="538"/>
      <c r="AC30" s="538"/>
      <c r="AD30" s="538"/>
      <c r="AE30" s="538"/>
      <c r="AF30" s="538"/>
      <c r="AG30" s="538"/>
      <c r="AH30" s="538"/>
      <c r="AI30" s="538"/>
      <c r="AJ30" s="333"/>
      <c r="AK30" s="333"/>
      <c r="AL30" s="333"/>
      <c r="AM30" s="475"/>
      <c r="AN30" s="306"/>
      <c r="AP30" s="328"/>
      <c r="AS30" s="159">
        <v>16</v>
      </c>
      <c r="AT30" s="22" t="str">
        <f t="shared" si="1"/>
        <v>入力なし</v>
      </c>
      <c r="AU30" s="160" t="str">
        <f t="shared" si="11"/>
        <v/>
      </c>
      <c r="AV30" s="160" t="str">
        <f t="shared" si="12"/>
        <v/>
      </c>
      <c r="AW30" s="160" t="str">
        <f t="shared" si="13"/>
        <v/>
      </c>
      <c r="AX30" s="160" t="str">
        <f t="shared" si="3"/>
        <v/>
      </c>
      <c r="AY30" s="160" t="str">
        <f t="shared" si="4"/>
        <v xml:space="preserve">[旅行/滞在期間(自)] </v>
      </c>
      <c r="AZ30" s="160" t="str">
        <f t="shared" si="5"/>
        <v xml:space="preserve">[旅行/滞在期間(至)] </v>
      </c>
      <c r="BA30" s="160" t="str">
        <f t="shared" si="6"/>
        <v xml:space="preserve">[主たる訪問先] </v>
      </c>
      <c r="BB30" s="160" t="str">
        <f t="shared" si="14"/>
        <v/>
      </c>
      <c r="BC30" s="160" t="str">
        <f t="shared" si="15"/>
        <v xml:space="preserve">[旅行/滞在期間(自)] [旅行/滞在期間(至)] [主たる訪問先] </v>
      </c>
      <c r="BD30" s="307" t="str">
        <f t="shared" si="9"/>
        <v/>
      </c>
      <c r="BE30" s="187" t="str">
        <f t="shared" si="16"/>
        <v/>
      </c>
      <c r="BF30" s="264" t="str">
        <f t="shared" si="17"/>
        <v/>
      </c>
      <c r="BG30" s="160">
        <f>COUNTIF('【B1(1)】日本側参加者リスト'!$N$11:$N$111,'【B1(3)】派遣・受入実績'!I30)</f>
        <v>0</v>
      </c>
      <c r="BH30" s="160">
        <f>COUNTIF('【B1(2)】相手国側参加者リスト'!$K$12:$W$111,'【B1(3)】派遣・受入実績'!I30)</f>
        <v>0</v>
      </c>
      <c r="BI30" s="307" t="str">
        <f t="shared" si="18"/>
        <v/>
      </c>
      <c r="BJ30" s="307" t="str">
        <f t="shared" si="10"/>
        <v/>
      </c>
      <c r="BK30" s="307" t="str">
        <f t="shared" si="19"/>
        <v/>
      </c>
      <c r="BR30" s="198" t="s">
        <v>469</v>
      </c>
      <c r="BS30" s="208" t="s">
        <v>483</v>
      </c>
      <c r="BT30" s="233"/>
      <c r="BU30" s="234"/>
      <c r="BV30" s="234"/>
      <c r="BW30" s="289"/>
      <c r="BX30" s="289"/>
      <c r="BY30" s="289"/>
      <c r="BZ30" s="289"/>
      <c r="CA30" s="289"/>
      <c r="CB30" s="224"/>
      <c r="CC30" s="224"/>
      <c r="CD30" s="209"/>
      <c r="CE30" s="240" t="s">
        <v>484</v>
      </c>
    </row>
    <row r="31" spans="1:83" ht="32.25" customHeight="1">
      <c r="A31" s="157" t="str">
        <f t="shared" si="0"/>
        <v/>
      </c>
      <c r="C31" s="323">
        <v>17</v>
      </c>
      <c r="D31" s="539"/>
      <c r="E31" s="539"/>
      <c r="F31" s="540"/>
      <c r="G31" s="540"/>
      <c r="H31" s="540"/>
      <c r="I31" s="333"/>
      <c r="J31" s="333"/>
      <c r="K31" s="333"/>
      <c r="L31" s="333"/>
      <c r="M31" s="333"/>
      <c r="N31" s="333"/>
      <c r="O31" s="333"/>
      <c r="P31" s="333"/>
      <c r="Q31" s="333"/>
      <c r="R31" s="333"/>
      <c r="S31" s="333"/>
      <c r="T31" s="537"/>
      <c r="U31" s="537"/>
      <c r="V31" s="336"/>
      <c r="W31" s="336"/>
      <c r="X31" s="336"/>
      <c r="Y31" s="336"/>
      <c r="Z31" s="336"/>
      <c r="AA31" s="336"/>
      <c r="AB31" s="538"/>
      <c r="AC31" s="538"/>
      <c r="AD31" s="538"/>
      <c r="AE31" s="538"/>
      <c r="AF31" s="538"/>
      <c r="AG31" s="538"/>
      <c r="AH31" s="538"/>
      <c r="AI31" s="538"/>
      <c r="AJ31" s="333"/>
      <c r="AK31" s="333"/>
      <c r="AL31" s="333"/>
      <c r="AM31" s="475"/>
      <c r="AN31" s="306"/>
      <c r="AP31" s="328"/>
      <c r="AS31" s="159">
        <v>17</v>
      </c>
      <c r="AT31" s="22" t="str">
        <f t="shared" si="1"/>
        <v>入力なし</v>
      </c>
      <c r="AU31" s="160" t="str">
        <f t="shared" si="11"/>
        <v/>
      </c>
      <c r="AV31" s="160" t="str">
        <f t="shared" si="12"/>
        <v/>
      </c>
      <c r="AW31" s="160" t="str">
        <f t="shared" si="13"/>
        <v/>
      </c>
      <c r="AX31" s="160" t="str">
        <f t="shared" si="3"/>
        <v/>
      </c>
      <c r="AY31" s="160" t="str">
        <f t="shared" si="4"/>
        <v xml:space="preserve">[旅行/滞在期間(自)] </v>
      </c>
      <c r="AZ31" s="160" t="str">
        <f t="shared" si="5"/>
        <v xml:space="preserve">[旅行/滞在期間(至)] </v>
      </c>
      <c r="BA31" s="160" t="str">
        <f t="shared" si="6"/>
        <v xml:space="preserve">[主たる訪問先] </v>
      </c>
      <c r="BB31" s="160" t="str">
        <f t="shared" si="14"/>
        <v/>
      </c>
      <c r="BC31" s="160" t="str">
        <f t="shared" si="15"/>
        <v xml:space="preserve">[旅行/滞在期間(自)] [旅行/滞在期間(至)] [主たる訪問先] </v>
      </c>
      <c r="BD31" s="307" t="str">
        <f t="shared" si="9"/>
        <v/>
      </c>
      <c r="BE31" s="187" t="str">
        <f t="shared" si="16"/>
        <v/>
      </c>
      <c r="BF31" s="264" t="str">
        <f t="shared" si="17"/>
        <v/>
      </c>
      <c r="BG31" s="160">
        <f>COUNTIF('【B1(1)】日本側参加者リスト'!$N$11:$N$111,'【B1(3)】派遣・受入実績'!I31)</f>
        <v>0</v>
      </c>
      <c r="BH31" s="160">
        <f>COUNTIF('【B1(2)】相手国側参加者リスト'!$K$12:$W$111,'【B1(3)】派遣・受入実績'!I31)</f>
        <v>0</v>
      </c>
      <c r="BI31" s="307" t="str">
        <f t="shared" si="18"/>
        <v/>
      </c>
      <c r="BJ31" s="307" t="str">
        <f t="shared" si="10"/>
        <v/>
      </c>
      <c r="BK31" s="307" t="str">
        <f t="shared" si="19"/>
        <v/>
      </c>
      <c r="BR31" s="191" t="s">
        <v>470</v>
      </c>
      <c r="BS31" s="249" t="s">
        <v>485</v>
      </c>
      <c r="BT31" s="233"/>
      <c r="BU31" s="234"/>
      <c r="BV31" s="234"/>
      <c r="BW31" s="289"/>
      <c r="BX31" s="289"/>
      <c r="BY31" s="289"/>
      <c r="BZ31" s="289"/>
      <c r="CA31" s="289"/>
      <c r="CB31" s="224"/>
      <c r="CC31" s="235"/>
      <c r="CD31" s="209"/>
    </row>
    <row r="32" spans="1:83" ht="32.25" customHeight="1">
      <c r="A32" s="157" t="str">
        <f t="shared" si="0"/>
        <v/>
      </c>
      <c r="C32" s="323">
        <v>18</v>
      </c>
      <c r="D32" s="539"/>
      <c r="E32" s="539"/>
      <c r="F32" s="540"/>
      <c r="G32" s="540"/>
      <c r="H32" s="540"/>
      <c r="I32" s="333"/>
      <c r="J32" s="333"/>
      <c r="K32" s="333"/>
      <c r="L32" s="333"/>
      <c r="M32" s="333"/>
      <c r="N32" s="333"/>
      <c r="O32" s="333"/>
      <c r="P32" s="333"/>
      <c r="Q32" s="333"/>
      <c r="R32" s="333"/>
      <c r="S32" s="333"/>
      <c r="T32" s="537"/>
      <c r="U32" s="537"/>
      <c r="V32" s="336"/>
      <c r="W32" s="336"/>
      <c r="X32" s="336"/>
      <c r="Y32" s="336"/>
      <c r="Z32" s="336"/>
      <c r="AA32" s="336"/>
      <c r="AB32" s="538"/>
      <c r="AC32" s="538"/>
      <c r="AD32" s="538"/>
      <c r="AE32" s="538"/>
      <c r="AF32" s="538"/>
      <c r="AG32" s="538"/>
      <c r="AH32" s="538"/>
      <c r="AI32" s="538"/>
      <c r="AJ32" s="333"/>
      <c r="AK32" s="333"/>
      <c r="AL32" s="333"/>
      <c r="AM32" s="475"/>
      <c r="AN32" s="306"/>
      <c r="AP32" s="328"/>
      <c r="AS32" s="159">
        <v>18</v>
      </c>
      <c r="AT32" s="22" t="str">
        <f t="shared" si="1"/>
        <v>入力なし</v>
      </c>
      <c r="AU32" s="160" t="str">
        <f t="shared" si="11"/>
        <v/>
      </c>
      <c r="AV32" s="160" t="str">
        <f t="shared" si="12"/>
        <v/>
      </c>
      <c r="AW32" s="160" t="str">
        <f t="shared" si="13"/>
        <v/>
      </c>
      <c r="AX32" s="160" t="str">
        <f t="shared" si="3"/>
        <v/>
      </c>
      <c r="AY32" s="160" t="str">
        <f t="shared" si="4"/>
        <v xml:space="preserve">[旅行/滞在期間(自)] </v>
      </c>
      <c r="AZ32" s="160" t="str">
        <f t="shared" si="5"/>
        <v xml:space="preserve">[旅行/滞在期間(至)] </v>
      </c>
      <c r="BA32" s="160" t="str">
        <f t="shared" si="6"/>
        <v xml:space="preserve">[主たる訪問先] </v>
      </c>
      <c r="BB32" s="160" t="str">
        <f t="shared" si="14"/>
        <v/>
      </c>
      <c r="BC32" s="160" t="str">
        <f t="shared" si="15"/>
        <v xml:space="preserve">[旅行/滞在期間(自)] [旅行/滞在期間(至)] [主たる訪問先] </v>
      </c>
      <c r="BD32" s="307" t="str">
        <f t="shared" si="9"/>
        <v/>
      </c>
      <c r="BE32" s="187" t="str">
        <f t="shared" si="16"/>
        <v/>
      </c>
      <c r="BF32" s="264" t="str">
        <f t="shared" si="17"/>
        <v/>
      </c>
      <c r="BG32" s="160">
        <f>COUNTIF('【B1(1)】日本側参加者リスト'!$N$11:$N$111,'【B1(3)】派遣・受入実績'!I32)</f>
        <v>0</v>
      </c>
      <c r="BH32" s="160">
        <f>COUNTIF('【B1(2)】相手国側参加者リスト'!$K$12:$W$111,'【B1(3)】派遣・受入実績'!I32)</f>
        <v>0</v>
      </c>
      <c r="BI32" s="307" t="str">
        <f t="shared" si="18"/>
        <v/>
      </c>
      <c r="BJ32" s="307" t="str">
        <f t="shared" si="10"/>
        <v/>
      </c>
      <c r="BK32" s="307" t="str">
        <f t="shared" si="19"/>
        <v/>
      </c>
      <c r="BR32" s="196" t="s">
        <v>316</v>
      </c>
      <c r="BS32" s="249" t="s">
        <v>486</v>
      </c>
      <c r="BT32" s="254"/>
      <c r="BU32" s="246"/>
      <c r="BV32" s="230" t="s">
        <v>491</v>
      </c>
      <c r="BW32" s="287"/>
      <c r="BX32" s="287"/>
      <c r="BY32" s="309"/>
      <c r="BZ32" s="309"/>
      <c r="CA32" s="309"/>
      <c r="CB32" s="231"/>
      <c r="CC32" s="251" t="s">
        <v>489</v>
      </c>
      <c r="CD32" s="250"/>
    </row>
    <row r="33" spans="1:82" ht="32.25" customHeight="1">
      <c r="A33" s="157" t="str">
        <f t="shared" si="0"/>
        <v/>
      </c>
      <c r="C33" s="323">
        <v>19</v>
      </c>
      <c r="D33" s="539"/>
      <c r="E33" s="539"/>
      <c r="F33" s="540"/>
      <c r="G33" s="540"/>
      <c r="H33" s="540"/>
      <c r="I33" s="333"/>
      <c r="J33" s="333"/>
      <c r="K33" s="333"/>
      <c r="L33" s="333"/>
      <c r="M33" s="333"/>
      <c r="N33" s="333"/>
      <c r="O33" s="333"/>
      <c r="P33" s="333"/>
      <c r="Q33" s="333"/>
      <c r="R33" s="333"/>
      <c r="S33" s="333"/>
      <c r="T33" s="537"/>
      <c r="U33" s="537"/>
      <c r="V33" s="336"/>
      <c r="W33" s="336"/>
      <c r="X33" s="336"/>
      <c r="Y33" s="336"/>
      <c r="Z33" s="336"/>
      <c r="AA33" s="336"/>
      <c r="AB33" s="538"/>
      <c r="AC33" s="538"/>
      <c r="AD33" s="538"/>
      <c r="AE33" s="538"/>
      <c r="AF33" s="538"/>
      <c r="AG33" s="538"/>
      <c r="AH33" s="538"/>
      <c r="AI33" s="538"/>
      <c r="AJ33" s="333"/>
      <c r="AK33" s="333"/>
      <c r="AL33" s="333"/>
      <c r="AM33" s="475"/>
      <c r="AN33" s="306"/>
      <c r="AP33" s="328"/>
      <c r="AS33" s="159">
        <v>19</v>
      </c>
      <c r="AT33" s="22" t="str">
        <f t="shared" si="1"/>
        <v>入力なし</v>
      </c>
      <c r="AU33" s="160" t="str">
        <f t="shared" si="11"/>
        <v/>
      </c>
      <c r="AV33" s="160" t="str">
        <f t="shared" si="12"/>
        <v/>
      </c>
      <c r="AW33" s="160" t="str">
        <f t="shared" si="13"/>
        <v/>
      </c>
      <c r="AX33" s="160" t="str">
        <f t="shared" si="3"/>
        <v/>
      </c>
      <c r="AY33" s="160" t="str">
        <f t="shared" si="4"/>
        <v xml:space="preserve">[旅行/滞在期間(自)] </v>
      </c>
      <c r="AZ33" s="160" t="str">
        <f t="shared" si="5"/>
        <v xml:space="preserve">[旅行/滞在期間(至)] </v>
      </c>
      <c r="BA33" s="160" t="str">
        <f t="shared" si="6"/>
        <v xml:space="preserve">[主たる訪問先] </v>
      </c>
      <c r="BB33" s="160" t="str">
        <f t="shared" si="14"/>
        <v/>
      </c>
      <c r="BC33" s="160" t="str">
        <f t="shared" si="15"/>
        <v xml:space="preserve">[旅行/滞在期間(自)] [旅行/滞在期間(至)] [主たる訪問先] </v>
      </c>
      <c r="BD33" s="307" t="str">
        <f t="shared" si="9"/>
        <v/>
      </c>
      <c r="BE33" s="187" t="str">
        <f t="shared" si="16"/>
        <v/>
      </c>
      <c r="BF33" s="264" t="str">
        <f t="shared" si="17"/>
        <v/>
      </c>
      <c r="BG33" s="160">
        <f>COUNTIF('【B1(1)】日本側参加者リスト'!$N$11:$N$111,'【B1(3)】派遣・受入実績'!I33)</f>
        <v>0</v>
      </c>
      <c r="BH33" s="160">
        <f>COUNTIF('【B1(2)】相手国側参加者リスト'!$K$12:$W$111,'【B1(3)】派遣・受入実績'!I33)</f>
        <v>0</v>
      </c>
      <c r="BI33" s="307" t="str">
        <f t="shared" si="18"/>
        <v/>
      </c>
      <c r="BJ33" s="307" t="str">
        <f t="shared" si="10"/>
        <v/>
      </c>
      <c r="BK33" s="307" t="str">
        <f t="shared" si="19"/>
        <v/>
      </c>
      <c r="BR33" s="197"/>
      <c r="BS33" s="249" t="s">
        <v>487</v>
      </c>
      <c r="BT33" s="254"/>
      <c r="BU33" s="246"/>
      <c r="BV33" s="230" t="s">
        <v>262</v>
      </c>
      <c r="BW33" s="287"/>
      <c r="BX33" s="287"/>
      <c r="BY33" s="309"/>
      <c r="BZ33" s="309"/>
      <c r="CA33" s="309"/>
      <c r="CB33" s="231"/>
      <c r="CC33" s="251" t="s">
        <v>489</v>
      </c>
      <c r="CD33" s="250"/>
    </row>
    <row r="34" spans="1:82" ht="32.25" customHeight="1">
      <c r="A34" s="157" t="str">
        <f t="shared" si="0"/>
        <v/>
      </c>
      <c r="C34" s="323">
        <v>20</v>
      </c>
      <c r="D34" s="539"/>
      <c r="E34" s="539"/>
      <c r="F34" s="540"/>
      <c r="G34" s="540"/>
      <c r="H34" s="540"/>
      <c r="I34" s="333"/>
      <c r="J34" s="333"/>
      <c r="K34" s="333"/>
      <c r="L34" s="333"/>
      <c r="M34" s="333"/>
      <c r="N34" s="333"/>
      <c r="O34" s="333"/>
      <c r="P34" s="333"/>
      <c r="Q34" s="333"/>
      <c r="R34" s="333"/>
      <c r="S34" s="333"/>
      <c r="T34" s="537"/>
      <c r="U34" s="537"/>
      <c r="V34" s="336"/>
      <c r="W34" s="336"/>
      <c r="X34" s="336"/>
      <c r="Y34" s="336"/>
      <c r="Z34" s="336"/>
      <c r="AA34" s="336"/>
      <c r="AB34" s="538"/>
      <c r="AC34" s="538"/>
      <c r="AD34" s="538"/>
      <c r="AE34" s="538"/>
      <c r="AF34" s="538"/>
      <c r="AG34" s="538"/>
      <c r="AH34" s="538"/>
      <c r="AI34" s="538"/>
      <c r="AJ34" s="333"/>
      <c r="AK34" s="333"/>
      <c r="AL34" s="333"/>
      <c r="AM34" s="475"/>
      <c r="AN34" s="306"/>
      <c r="AP34" s="328"/>
      <c r="AS34" s="159">
        <v>20</v>
      </c>
      <c r="AT34" s="22" t="str">
        <f t="shared" si="1"/>
        <v>入力なし</v>
      </c>
      <c r="AU34" s="160" t="str">
        <f t="shared" si="11"/>
        <v/>
      </c>
      <c r="AV34" s="160" t="str">
        <f t="shared" si="12"/>
        <v/>
      </c>
      <c r="AW34" s="160" t="str">
        <f t="shared" si="13"/>
        <v/>
      </c>
      <c r="AX34" s="160" t="str">
        <f t="shared" si="3"/>
        <v/>
      </c>
      <c r="AY34" s="160" t="str">
        <f t="shared" si="4"/>
        <v xml:space="preserve">[旅行/滞在期間(自)] </v>
      </c>
      <c r="AZ34" s="160" t="str">
        <f t="shared" si="5"/>
        <v xml:space="preserve">[旅行/滞在期間(至)] </v>
      </c>
      <c r="BA34" s="160" t="str">
        <f t="shared" si="6"/>
        <v xml:space="preserve">[主たる訪問先] </v>
      </c>
      <c r="BB34" s="160" t="str">
        <f t="shared" si="14"/>
        <v/>
      </c>
      <c r="BC34" s="160" t="str">
        <f t="shared" si="15"/>
        <v xml:space="preserve">[旅行/滞在期間(自)] [旅行/滞在期間(至)] [主たる訪問先] </v>
      </c>
      <c r="BD34" s="307" t="str">
        <f t="shared" si="9"/>
        <v/>
      </c>
      <c r="BE34" s="187" t="str">
        <f t="shared" si="16"/>
        <v/>
      </c>
      <c r="BF34" s="264" t="str">
        <f t="shared" si="17"/>
        <v/>
      </c>
      <c r="BG34" s="160">
        <f>COUNTIF('【B1(1)】日本側参加者リスト'!$N$11:$N$111,'【B1(3)】派遣・受入実績'!I34)</f>
        <v>0</v>
      </c>
      <c r="BH34" s="160">
        <f>COUNTIF('【B1(2)】相手国側参加者リスト'!$K$12:$W$111,'【B1(3)】派遣・受入実績'!I34)</f>
        <v>0</v>
      </c>
      <c r="BI34" s="307" t="str">
        <f t="shared" si="18"/>
        <v/>
      </c>
      <c r="BJ34" s="307" t="str">
        <f t="shared" si="10"/>
        <v/>
      </c>
      <c r="BK34" s="307" t="str">
        <f t="shared" si="19"/>
        <v/>
      </c>
      <c r="BR34" s="197"/>
      <c r="BS34" s="249" t="s">
        <v>488</v>
      </c>
      <c r="BT34" s="254"/>
      <c r="BU34" s="246"/>
      <c r="BV34" s="230" t="s">
        <v>257</v>
      </c>
      <c r="BW34" s="287"/>
      <c r="BX34" s="287"/>
      <c r="BY34" s="309"/>
      <c r="BZ34" s="309"/>
      <c r="CA34" s="309"/>
      <c r="CB34" s="231"/>
      <c r="CC34" s="251" t="s">
        <v>490</v>
      </c>
      <c r="CD34" s="250"/>
    </row>
    <row r="35" spans="1:82" ht="32.25" customHeight="1">
      <c r="A35" s="157" t="str">
        <f t="shared" si="0"/>
        <v/>
      </c>
      <c r="C35" s="323">
        <v>21</v>
      </c>
      <c r="D35" s="539"/>
      <c r="E35" s="539"/>
      <c r="F35" s="540"/>
      <c r="G35" s="540"/>
      <c r="H35" s="540"/>
      <c r="I35" s="333"/>
      <c r="J35" s="333"/>
      <c r="K35" s="333"/>
      <c r="L35" s="333"/>
      <c r="M35" s="333"/>
      <c r="N35" s="333"/>
      <c r="O35" s="333"/>
      <c r="P35" s="333"/>
      <c r="Q35" s="333"/>
      <c r="R35" s="333"/>
      <c r="S35" s="333"/>
      <c r="T35" s="537"/>
      <c r="U35" s="537"/>
      <c r="V35" s="336"/>
      <c r="W35" s="336"/>
      <c r="X35" s="336"/>
      <c r="Y35" s="336"/>
      <c r="Z35" s="336"/>
      <c r="AA35" s="336"/>
      <c r="AB35" s="538"/>
      <c r="AC35" s="538"/>
      <c r="AD35" s="538"/>
      <c r="AE35" s="538"/>
      <c r="AF35" s="538"/>
      <c r="AG35" s="538"/>
      <c r="AH35" s="538"/>
      <c r="AI35" s="538"/>
      <c r="AJ35" s="333"/>
      <c r="AK35" s="333"/>
      <c r="AL35" s="333"/>
      <c r="AM35" s="475"/>
      <c r="AN35" s="306"/>
      <c r="AP35" s="328"/>
      <c r="AS35" s="159">
        <v>21</v>
      </c>
      <c r="AT35" s="22" t="str">
        <f t="shared" si="1"/>
        <v>入力なし</v>
      </c>
      <c r="AU35" s="160" t="str">
        <f t="shared" si="11"/>
        <v/>
      </c>
      <c r="AV35" s="160" t="str">
        <f t="shared" si="12"/>
        <v/>
      </c>
      <c r="AW35" s="160" t="str">
        <f t="shared" si="13"/>
        <v/>
      </c>
      <c r="AX35" s="160" t="str">
        <f t="shared" si="3"/>
        <v/>
      </c>
      <c r="AY35" s="160" t="str">
        <f t="shared" si="4"/>
        <v xml:space="preserve">[旅行/滞在期間(自)] </v>
      </c>
      <c r="AZ35" s="160" t="str">
        <f t="shared" si="5"/>
        <v xml:space="preserve">[旅行/滞在期間(至)] </v>
      </c>
      <c r="BA35" s="160" t="str">
        <f t="shared" si="6"/>
        <v xml:space="preserve">[主たる訪問先] </v>
      </c>
      <c r="BB35" s="160" t="str">
        <f t="shared" si="14"/>
        <v/>
      </c>
      <c r="BC35" s="160" t="str">
        <f t="shared" si="15"/>
        <v xml:space="preserve">[旅行/滞在期間(自)] [旅行/滞在期間(至)] [主たる訪問先] </v>
      </c>
      <c r="BD35" s="307" t="str">
        <f t="shared" si="9"/>
        <v/>
      </c>
      <c r="BE35" s="187" t="str">
        <f t="shared" si="16"/>
        <v/>
      </c>
      <c r="BF35" s="264" t="str">
        <f t="shared" si="17"/>
        <v/>
      </c>
      <c r="BG35" s="160">
        <f>COUNTIF('【B1(1)】日本側参加者リスト'!$N$11:$N$111,'【B1(3)】派遣・受入実績'!I35)</f>
        <v>0</v>
      </c>
      <c r="BH35" s="160">
        <f>COUNTIF('【B1(2)】相手国側参加者リスト'!$K$12:$W$111,'【B1(3)】派遣・受入実績'!I35)</f>
        <v>0</v>
      </c>
      <c r="BI35" s="307" t="str">
        <f t="shared" si="18"/>
        <v/>
      </c>
      <c r="BJ35" s="307" t="str">
        <f t="shared" si="10"/>
        <v/>
      </c>
      <c r="BK35" s="307" t="str">
        <f t="shared" si="19"/>
        <v/>
      </c>
      <c r="BR35" s="198"/>
      <c r="BS35" s="249" t="s">
        <v>403</v>
      </c>
      <c r="BT35" s="254"/>
      <c r="BU35" s="246"/>
      <c r="BV35" s="252" t="s">
        <v>403</v>
      </c>
      <c r="BW35" s="309"/>
      <c r="BX35" s="309"/>
      <c r="BY35" s="309"/>
      <c r="BZ35" s="309"/>
      <c r="CA35" s="309"/>
      <c r="CB35" s="231"/>
      <c r="CC35" s="251" t="s">
        <v>489</v>
      </c>
      <c r="CD35" s="250"/>
    </row>
    <row r="36" spans="1:82" ht="32.25" customHeight="1">
      <c r="A36" s="157" t="str">
        <f t="shared" si="0"/>
        <v/>
      </c>
      <c r="C36" s="323">
        <v>22</v>
      </c>
      <c r="D36" s="539"/>
      <c r="E36" s="539"/>
      <c r="F36" s="540"/>
      <c r="G36" s="540"/>
      <c r="H36" s="540"/>
      <c r="I36" s="333"/>
      <c r="J36" s="333"/>
      <c r="K36" s="333"/>
      <c r="L36" s="333"/>
      <c r="M36" s="333"/>
      <c r="N36" s="333"/>
      <c r="O36" s="333"/>
      <c r="P36" s="333"/>
      <c r="Q36" s="333"/>
      <c r="R36" s="333"/>
      <c r="S36" s="333"/>
      <c r="T36" s="537"/>
      <c r="U36" s="537"/>
      <c r="V36" s="336"/>
      <c r="W36" s="336"/>
      <c r="X36" s="336"/>
      <c r="Y36" s="336"/>
      <c r="Z36" s="336"/>
      <c r="AA36" s="336"/>
      <c r="AB36" s="538"/>
      <c r="AC36" s="538"/>
      <c r="AD36" s="538"/>
      <c r="AE36" s="538"/>
      <c r="AF36" s="538"/>
      <c r="AG36" s="538"/>
      <c r="AH36" s="538"/>
      <c r="AI36" s="538"/>
      <c r="AJ36" s="333"/>
      <c r="AK36" s="333"/>
      <c r="AL36" s="333"/>
      <c r="AM36" s="475"/>
      <c r="AN36" s="306"/>
      <c r="AS36" s="159">
        <v>22</v>
      </c>
      <c r="AT36" s="22" t="str">
        <f t="shared" si="1"/>
        <v>入力なし</v>
      </c>
      <c r="AU36" s="160" t="str">
        <f t="shared" si="11"/>
        <v/>
      </c>
      <c r="AV36" s="160" t="str">
        <f t="shared" si="12"/>
        <v/>
      </c>
      <c r="AW36" s="160" t="str">
        <f t="shared" si="13"/>
        <v/>
      </c>
      <c r="AX36" s="160" t="str">
        <f t="shared" si="3"/>
        <v/>
      </c>
      <c r="AY36" s="160" t="str">
        <f t="shared" si="4"/>
        <v xml:space="preserve">[旅行/滞在期間(自)] </v>
      </c>
      <c r="AZ36" s="160" t="str">
        <f t="shared" si="5"/>
        <v xml:space="preserve">[旅行/滞在期間(至)] </v>
      </c>
      <c r="BA36" s="160" t="str">
        <f t="shared" si="6"/>
        <v xml:space="preserve">[主たる訪問先] </v>
      </c>
      <c r="BB36" s="160" t="str">
        <f t="shared" si="14"/>
        <v/>
      </c>
      <c r="BC36" s="160" t="str">
        <f t="shared" si="15"/>
        <v xml:space="preserve">[旅行/滞在期間(自)] [旅行/滞在期間(至)] [主たる訪問先] </v>
      </c>
      <c r="BD36" s="307" t="str">
        <f t="shared" si="9"/>
        <v/>
      </c>
      <c r="BE36" s="187" t="str">
        <f t="shared" si="16"/>
        <v/>
      </c>
      <c r="BF36" s="264" t="str">
        <f t="shared" si="17"/>
        <v/>
      </c>
      <c r="BG36" s="160">
        <f>COUNTIF('【B1(1)】日本側参加者リスト'!$N$11:$N$111,'【B1(3)】派遣・受入実績'!I36)</f>
        <v>0</v>
      </c>
      <c r="BH36" s="160">
        <f>COUNTIF('【B1(2)】相手国側参加者リスト'!$K$12:$W$111,'【B1(3)】派遣・受入実績'!I36)</f>
        <v>0</v>
      </c>
      <c r="BI36" s="307" t="str">
        <f t="shared" si="18"/>
        <v/>
      </c>
      <c r="BJ36" s="307" t="str">
        <f t="shared" si="10"/>
        <v/>
      </c>
      <c r="BK36" s="307" t="str">
        <f t="shared" si="19"/>
        <v/>
      </c>
      <c r="BR36" s="197" t="s">
        <v>301</v>
      </c>
      <c r="BS36" s="249" t="s">
        <v>493</v>
      </c>
      <c r="BT36" s="233"/>
      <c r="BU36" s="234"/>
      <c r="BV36" s="234"/>
      <c r="BW36" s="289"/>
      <c r="BX36" s="289"/>
      <c r="BY36" s="289"/>
      <c r="BZ36" s="289"/>
      <c r="CA36" s="289"/>
      <c r="CB36" s="224"/>
      <c r="CC36" s="253"/>
      <c r="CD36" s="250"/>
    </row>
    <row r="37" spans="1:82" ht="32.25" customHeight="1">
      <c r="A37" s="157" t="str">
        <f t="shared" si="0"/>
        <v/>
      </c>
      <c r="C37" s="323">
        <v>23</v>
      </c>
      <c r="D37" s="539"/>
      <c r="E37" s="539"/>
      <c r="F37" s="540"/>
      <c r="G37" s="540"/>
      <c r="H37" s="540"/>
      <c r="I37" s="333"/>
      <c r="J37" s="333"/>
      <c r="K37" s="333"/>
      <c r="L37" s="333"/>
      <c r="M37" s="333"/>
      <c r="N37" s="333"/>
      <c r="O37" s="333"/>
      <c r="P37" s="333"/>
      <c r="Q37" s="333"/>
      <c r="R37" s="333"/>
      <c r="S37" s="333"/>
      <c r="T37" s="537"/>
      <c r="U37" s="537"/>
      <c r="V37" s="336"/>
      <c r="W37" s="336"/>
      <c r="X37" s="336"/>
      <c r="Y37" s="336"/>
      <c r="Z37" s="336"/>
      <c r="AA37" s="336"/>
      <c r="AB37" s="538"/>
      <c r="AC37" s="538"/>
      <c r="AD37" s="538"/>
      <c r="AE37" s="538"/>
      <c r="AF37" s="538"/>
      <c r="AG37" s="538"/>
      <c r="AH37" s="538"/>
      <c r="AI37" s="538"/>
      <c r="AJ37" s="333"/>
      <c r="AK37" s="333"/>
      <c r="AL37" s="333"/>
      <c r="AM37" s="475"/>
      <c r="AN37" s="306"/>
      <c r="AS37" s="159">
        <v>23</v>
      </c>
      <c r="AT37" s="22" t="str">
        <f t="shared" si="1"/>
        <v>入力なし</v>
      </c>
      <c r="AU37" s="160" t="str">
        <f t="shared" si="11"/>
        <v/>
      </c>
      <c r="AV37" s="160" t="str">
        <f t="shared" si="12"/>
        <v/>
      </c>
      <c r="AW37" s="160" t="str">
        <f t="shared" si="13"/>
        <v/>
      </c>
      <c r="AX37" s="160" t="str">
        <f t="shared" si="3"/>
        <v/>
      </c>
      <c r="AY37" s="160" t="str">
        <f t="shared" si="4"/>
        <v xml:space="preserve">[旅行/滞在期間(自)] </v>
      </c>
      <c r="AZ37" s="160" t="str">
        <f t="shared" si="5"/>
        <v xml:space="preserve">[旅行/滞在期間(至)] </v>
      </c>
      <c r="BA37" s="160" t="str">
        <f t="shared" si="6"/>
        <v xml:space="preserve">[主たる訪問先] </v>
      </c>
      <c r="BB37" s="160" t="str">
        <f t="shared" si="14"/>
        <v/>
      </c>
      <c r="BC37" s="160" t="str">
        <f t="shared" si="15"/>
        <v xml:space="preserve">[旅行/滞在期間(自)] [旅行/滞在期間(至)] [主たる訪問先] </v>
      </c>
      <c r="BD37" s="307" t="str">
        <f t="shared" si="9"/>
        <v/>
      </c>
      <c r="BE37" s="187" t="str">
        <f t="shared" si="16"/>
        <v/>
      </c>
      <c r="BF37" s="264" t="str">
        <f t="shared" si="17"/>
        <v/>
      </c>
      <c r="BG37" s="160">
        <f>COUNTIF('【B1(1)】日本側参加者リスト'!$N$11:$N$111,'【B1(3)】派遣・受入実績'!I37)</f>
        <v>0</v>
      </c>
      <c r="BH37" s="160">
        <f>COUNTIF('【B1(2)】相手国側参加者リスト'!$K$12:$W$111,'【B1(3)】派遣・受入実績'!I37)</f>
        <v>0</v>
      </c>
      <c r="BI37" s="307" t="str">
        <f t="shared" si="18"/>
        <v/>
      </c>
      <c r="BJ37" s="307" t="str">
        <f t="shared" si="10"/>
        <v/>
      </c>
      <c r="BK37" s="307" t="str">
        <f t="shared" si="19"/>
        <v/>
      </c>
      <c r="BR37" s="197"/>
      <c r="BS37" s="249" t="s">
        <v>486</v>
      </c>
      <c r="BT37" s="255"/>
      <c r="BU37" s="246"/>
      <c r="BV37" s="230" t="s">
        <v>491</v>
      </c>
      <c r="BW37" s="309"/>
      <c r="BX37" s="309"/>
      <c r="BY37" s="309"/>
      <c r="BZ37" s="309"/>
      <c r="CA37" s="309"/>
      <c r="CB37" s="231"/>
      <c r="CC37" s="251" t="s">
        <v>492</v>
      </c>
      <c r="CD37" s="250"/>
    </row>
    <row r="38" spans="1:82" ht="32.25" customHeight="1">
      <c r="A38" s="157" t="str">
        <f t="shared" si="0"/>
        <v/>
      </c>
      <c r="C38" s="323">
        <v>24</v>
      </c>
      <c r="D38" s="539"/>
      <c r="E38" s="539"/>
      <c r="F38" s="540"/>
      <c r="G38" s="540"/>
      <c r="H38" s="540"/>
      <c r="I38" s="333"/>
      <c r="J38" s="333"/>
      <c r="K38" s="333"/>
      <c r="L38" s="333"/>
      <c r="M38" s="333"/>
      <c r="N38" s="333"/>
      <c r="O38" s="333"/>
      <c r="P38" s="333"/>
      <c r="Q38" s="333"/>
      <c r="R38" s="333"/>
      <c r="S38" s="333"/>
      <c r="T38" s="537"/>
      <c r="U38" s="537"/>
      <c r="V38" s="336"/>
      <c r="W38" s="336"/>
      <c r="X38" s="336"/>
      <c r="Y38" s="336"/>
      <c r="Z38" s="336"/>
      <c r="AA38" s="336"/>
      <c r="AB38" s="538"/>
      <c r="AC38" s="538"/>
      <c r="AD38" s="538"/>
      <c r="AE38" s="538"/>
      <c r="AF38" s="538"/>
      <c r="AG38" s="538"/>
      <c r="AH38" s="538"/>
      <c r="AI38" s="538"/>
      <c r="AJ38" s="333"/>
      <c r="AK38" s="333"/>
      <c r="AL38" s="333"/>
      <c r="AM38" s="475"/>
      <c r="AN38" s="306"/>
      <c r="AS38" s="159">
        <v>24</v>
      </c>
      <c r="AT38" s="22" t="str">
        <f t="shared" si="1"/>
        <v>入力なし</v>
      </c>
      <c r="AU38" s="160" t="str">
        <f t="shared" si="11"/>
        <v/>
      </c>
      <c r="AV38" s="160" t="str">
        <f t="shared" si="12"/>
        <v/>
      </c>
      <c r="AW38" s="160" t="str">
        <f t="shared" si="13"/>
        <v/>
      </c>
      <c r="AX38" s="160" t="str">
        <f t="shared" si="3"/>
        <v/>
      </c>
      <c r="AY38" s="160" t="str">
        <f t="shared" si="4"/>
        <v xml:space="preserve">[旅行/滞在期間(自)] </v>
      </c>
      <c r="AZ38" s="160" t="str">
        <f t="shared" si="5"/>
        <v xml:space="preserve">[旅行/滞在期間(至)] </v>
      </c>
      <c r="BA38" s="160" t="str">
        <f t="shared" si="6"/>
        <v xml:space="preserve">[主たる訪問先] </v>
      </c>
      <c r="BB38" s="160" t="str">
        <f t="shared" si="14"/>
        <v/>
      </c>
      <c r="BC38" s="160" t="str">
        <f t="shared" si="15"/>
        <v xml:space="preserve">[旅行/滞在期間(自)] [旅行/滞在期間(至)] [主たる訪問先] </v>
      </c>
      <c r="BD38" s="307" t="str">
        <f t="shared" si="9"/>
        <v/>
      </c>
      <c r="BE38" s="187" t="str">
        <f t="shared" si="16"/>
        <v/>
      </c>
      <c r="BF38" s="264" t="str">
        <f t="shared" si="17"/>
        <v/>
      </c>
      <c r="BG38" s="160">
        <f>COUNTIF('【B1(1)】日本側参加者リスト'!$N$11:$N$111,'【B1(3)】派遣・受入実績'!I38)</f>
        <v>0</v>
      </c>
      <c r="BH38" s="160">
        <f>COUNTIF('【B1(2)】相手国側参加者リスト'!$K$12:$W$111,'【B1(3)】派遣・受入実績'!I38)</f>
        <v>0</v>
      </c>
      <c r="BI38" s="307" t="str">
        <f t="shared" si="18"/>
        <v/>
      </c>
      <c r="BJ38" s="307" t="str">
        <f t="shared" si="10"/>
        <v/>
      </c>
      <c r="BK38" s="307" t="str">
        <f t="shared" si="19"/>
        <v/>
      </c>
      <c r="BR38" s="197"/>
      <c r="BS38" s="249" t="s">
        <v>487</v>
      </c>
      <c r="BT38" s="256"/>
      <c r="BU38" s="246"/>
      <c r="BV38" s="230" t="s">
        <v>262</v>
      </c>
      <c r="BW38" s="287"/>
      <c r="BX38" s="287"/>
      <c r="BY38" s="287"/>
      <c r="BZ38" s="287"/>
      <c r="CA38" s="287"/>
      <c r="CB38" s="227"/>
      <c r="CC38" s="251" t="s">
        <v>492</v>
      </c>
      <c r="CD38" s="250"/>
    </row>
    <row r="39" spans="1:82" ht="32.25" customHeight="1">
      <c r="A39" s="157" t="str">
        <f t="shared" si="0"/>
        <v/>
      </c>
      <c r="C39" s="323">
        <v>25</v>
      </c>
      <c r="D39" s="539"/>
      <c r="E39" s="539"/>
      <c r="F39" s="540"/>
      <c r="G39" s="540"/>
      <c r="H39" s="540"/>
      <c r="I39" s="333"/>
      <c r="J39" s="333"/>
      <c r="K39" s="333"/>
      <c r="L39" s="333"/>
      <c r="M39" s="333"/>
      <c r="N39" s="333"/>
      <c r="O39" s="333"/>
      <c r="P39" s="333"/>
      <c r="Q39" s="333"/>
      <c r="R39" s="333"/>
      <c r="S39" s="333"/>
      <c r="T39" s="537"/>
      <c r="U39" s="537"/>
      <c r="V39" s="336"/>
      <c r="W39" s="336"/>
      <c r="X39" s="336"/>
      <c r="Y39" s="336"/>
      <c r="Z39" s="336"/>
      <c r="AA39" s="336"/>
      <c r="AB39" s="538"/>
      <c r="AC39" s="538"/>
      <c r="AD39" s="538"/>
      <c r="AE39" s="538"/>
      <c r="AF39" s="538"/>
      <c r="AG39" s="538"/>
      <c r="AH39" s="538"/>
      <c r="AI39" s="538"/>
      <c r="AJ39" s="333"/>
      <c r="AK39" s="333"/>
      <c r="AL39" s="333"/>
      <c r="AM39" s="475"/>
      <c r="AN39" s="306"/>
      <c r="AS39" s="159">
        <v>25</v>
      </c>
      <c r="AT39" s="22" t="str">
        <f t="shared" si="1"/>
        <v>入力なし</v>
      </c>
      <c r="AU39" s="160" t="str">
        <f t="shared" si="11"/>
        <v/>
      </c>
      <c r="AV39" s="160" t="str">
        <f t="shared" si="12"/>
        <v/>
      </c>
      <c r="AW39" s="160" t="str">
        <f t="shared" si="13"/>
        <v/>
      </c>
      <c r="AX39" s="160" t="str">
        <f t="shared" si="3"/>
        <v/>
      </c>
      <c r="AY39" s="160" t="str">
        <f t="shared" si="4"/>
        <v xml:space="preserve">[旅行/滞在期間(自)] </v>
      </c>
      <c r="AZ39" s="160" t="str">
        <f t="shared" si="5"/>
        <v xml:space="preserve">[旅行/滞在期間(至)] </v>
      </c>
      <c r="BA39" s="160" t="str">
        <f t="shared" si="6"/>
        <v xml:space="preserve">[主たる訪問先] </v>
      </c>
      <c r="BB39" s="160" t="str">
        <f t="shared" si="14"/>
        <v/>
      </c>
      <c r="BC39" s="160" t="str">
        <f t="shared" si="15"/>
        <v xml:space="preserve">[旅行/滞在期間(自)] [旅行/滞在期間(至)] [主たる訪問先] </v>
      </c>
      <c r="BD39" s="307" t="str">
        <f t="shared" si="9"/>
        <v/>
      </c>
      <c r="BE39" s="187" t="str">
        <f t="shared" si="16"/>
        <v/>
      </c>
      <c r="BF39" s="264" t="str">
        <f t="shared" si="17"/>
        <v/>
      </c>
      <c r="BG39" s="160">
        <f>COUNTIF('【B1(1)】日本側参加者リスト'!$N$11:$N$111,'【B1(3)】派遣・受入実績'!I39)</f>
        <v>0</v>
      </c>
      <c r="BH39" s="160">
        <f>COUNTIF('【B1(2)】相手国側参加者リスト'!$K$12:$W$111,'【B1(3)】派遣・受入実績'!I39)</f>
        <v>0</v>
      </c>
      <c r="BI39" s="307" t="str">
        <f t="shared" si="18"/>
        <v/>
      </c>
      <c r="BJ39" s="307" t="str">
        <f t="shared" si="10"/>
        <v/>
      </c>
      <c r="BK39" s="307" t="str">
        <f t="shared" si="19"/>
        <v/>
      </c>
      <c r="BR39" s="197"/>
      <c r="BS39" s="249" t="s">
        <v>488</v>
      </c>
      <c r="BT39" s="256"/>
      <c r="BU39" s="246"/>
      <c r="BV39" s="201" t="s">
        <v>257</v>
      </c>
      <c r="BW39" s="287"/>
      <c r="BX39" s="287"/>
      <c r="BY39" s="287"/>
      <c r="BZ39" s="287"/>
      <c r="CA39" s="287"/>
      <c r="CB39" s="227"/>
      <c r="CC39" s="251" t="s">
        <v>388</v>
      </c>
      <c r="CD39" s="250"/>
    </row>
    <row r="40" spans="1:82" ht="32.25" customHeight="1">
      <c r="A40" s="157" t="str">
        <f t="shared" si="0"/>
        <v/>
      </c>
      <c r="C40" s="323">
        <v>26</v>
      </c>
      <c r="D40" s="539"/>
      <c r="E40" s="539"/>
      <c r="F40" s="540"/>
      <c r="G40" s="540"/>
      <c r="H40" s="540"/>
      <c r="I40" s="333"/>
      <c r="J40" s="333"/>
      <c r="K40" s="333"/>
      <c r="L40" s="333"/>
      <c r="M40" s="333"/>
      <c r="N40" s="333"/>
      <c r="O40" s="333"/>
      <c r="P40" s="333"/>
      <c r="Q40" s="333"/>
      <c r="R40" s="333"/>
      <c r="S40" s="333"/>
      <c r="T40" s="537"/>
      <c r="U40" s="537"/>
      <c r="V40" s="336"/>
      <c r="W40" s="336"/>
      <c r="X40" s="336"/>
      <c r="Y40" s="336"/>
      <c r="Z40" s="336"/>
      <c r="AA40" s="336"/>
      <c r="AB40" s="538"/>
      <c r="AC40" s="538"/>
      <c r="AD40" s="538"/>
      <c r="AE40" s="538"/>
      <c r="AF40" s="538"/>
      <c r="AG40" s="538"/>
      <c r="AH40" s="538"/>
      <c r="AI40" s="538"/>
      <c r="AJ40" s="333"/>
      <c r="AK40" s="333"/>
      <c r="AL40" s="333"/>
      <c r="AM40" s="475"/>
      <c r="AN40" s="306"/>
      <c r="AS40" s="159">
        <v>26</v>
      </c>
      <c r="AT40" s="22" t="str">
        <f t="shared" si="1"/>
        <v>入力なし</v>
      </c>
      <c r="AU40" s="160" t="str">
        <f t="shared" si="11"/>
        <v/>
      </c>
      <c r="AV40" s="160" t="str">
        <f t="shared" si="12"/>
        <v/>
      </c>
      <c r="AW40" s="160" t="str">
        <f t="shared" si="13"/>
        <v/>
      </c>
      <c r="AX40" s="160" t="str">
        <f t="shared" si="3"/>
        <v/>
      </c>
      <c r="AY40" s="160" t="str">
        <f t="shared" si="4"/>
        <v xml:space="preserve">[旅行/滞在期間(自)] </v>
      </c>
      <c r="AZ40" s="160" t="str">
        <f t="shared" si="5"/>
        <v xml:space="preserve">[旅行/滞在期間(至)] </v>
      </c>
      <c r="BA40" s="160" t="str">
        <f t="shared" si="6"/>
        <v xml:space="preserve">[主たる訪問先] </v>
      </c>
      <c r="BB40" s="160" t="str">
        <f t="shared" si="14"/>
        <v/>
      </c>
      <c r="BC40" s="160" t="str">
        <f t="shared" si="15"/>
        <v xml:space="preserve">[旅行/滞在期間(自)] [旅行/滞在期間(至)] [主たる訪問先] </v>
      </c>
      <c r="BD40" s="307" t="str">
        <f t="shared" si="9"/>
        <v/>
      </c>
      <c r="BE40" s="187" t="str">
        <f t="shared" si="16"/>
        <v/>
      </c>
      <c r="BF40" s="264" t="str">
        <f t="shared" si="17"/>
        <v/>
      </c>
      <c r="BG40" s="160">
        <f>COUNTIF('【B1(1)】日本側参加者リスト'!$N$11:$N$111,'【B1(3)】派遣・受入実績'!I40)</f>
        <v>0</v>
      </c>
      <c r="BH40" s="160">
        <f>COUNTIF('【B1(2)】相手国側参加者リスト'!$K$12:$W$111,'【B1(3)】派遣・受入実績'!I40)</f>
        <v>0</v>
      </c>
      <c r="BI40" s="307" t="str">
        <f t="shared" si="18"/>
        <v/>
      </c>
      <c r="BJ40" s="307" t="str">
        <f t="shared" si="10"/>
        <v/>
      </c>
      <c r="BK40" s="307" t="str">
        <f t="shared" si="19"/>
        <v/>
      </c>
      <c r="BR40" s="196" t="s">
        <v>494</v>
      </c>
      <c r="BS40" s="249" t="s">
        <v>486</v>
      </c>
      <c r="BT40" s="256"/>
      <c r="BU40" s="246"/>
      <c r="BV40" s="230" t="s">
        <v>491</v>
      </c>
      <c r="BW40" s="287"/>
      <c r="BX40" s="287"/>
      <c r="BY40" s="287"/>
      <c r="BZ40" s="287"/>
      <c r="CA40" s="287"/>
      <c r="CB40" s="227"/>
      <c r="CC40" s="251" t="s">
        <v>504</v>
      </c>
      <c r="CD40" s="250"/>
    </row>
    <row r="41" spans="1:82" ht="32.25" customHeight="1">
      <c r="A41" s="157" t="str">
        <f t="shared" si="0"/>
        <v/>
      </c>
      <c r="C41" s="323">
        <v>27</v>
      </c>
      <c r="D41" s="539"/>
      <c r="E41" s="539"/>
      <c r="F41" s="540"/>
      <c r="G41" s="540"/>
      <c r="H41" s="540"/>
      <c r="I41" s="333"/>
      <c r="J41" s="333"/>
      <c r="K41" s="333"/>
      <c r="L41" s="333"/>
      <c r="M41" s="333"/>
      <c r="N41" s="333"/>
      <c r="O41" s="333"/>
      <c r="P41" s="333"/>
      <c r="Q41" s="333"/>
      <c r="R41" s="333"/>
      <c r="S41" s="333"/>
      <c r="T41" s="537"/>
      <c r="U41" s="537"/>
      <c r="V41" s="336"/>
      <c r="W41" s="336"/>
      <c r="X41" s="336"/>
      <c r="Y41" s="336"/>
      <c r="Z41" s="336"/>
      <c r="AA41" s="336"/>
      <c r="AB41" s="538"/>
      <c r="AC41" s="538"/>
      <c r="AD41" s="538"/>
      <c r="AE41" s="538"/>
      <c r="AF41" s="538"/>
      <c r="AG41" s="538"/>
      <c r="AH41" s="538"/>
      <c r="AI41" s="538"/>
      <c r="AJ41" s="333"/>
      <c r="AK41" s="333"/>
      <c r="AL41" s="333"/>
      <c r="AM41" s="475"/>
      <c r="AN41" s="306"/>
      <c r="AS41" s="159">
        <v>27</v>
      </c>
      <c r="AT41" s="22" t="str">
        <f t="shared" si="1"/>
        <v>入力なし</v>
      </c>
      <c r="AU41" s="160" t="str">
        <f t="shared" si="11"/>
        <v/>
      </c>
      <c r="AV41" s="160" t="str">
        <f t="shared" si="12"/>
        <v/>
      </c>
      <c r="AW41" s="160" t="str">
        <f t="shared" si="13"/>
        <v/>
      </c>
      <c r="AX41" s="160" t="str">
        <f t="shared" si="3"/>
        <v/>
      </c>
      <c r="AY41" s="160" t="str">
        <f t="shared" si="4"/>
        <v xml:space="preserve">[旅行/滞在期間(自)] </v>
      </c>
      <c r="AZ41" s="160" t="str">
        <f t="shared" si="5"/>
        <v xml:space="preserve">[旅行/滞在期間(至)] </v>
      </c>
      <c r="BA41" s="160" t="str">
        <f t="shared" si="6"/>
        <v xml:space="preserve">[主たる訪問先] </v>
      </c>
      <c r="BB41" s="160" t="str">
        <f t="shared" si="14"/>
        <v/>
      </c>
      <c r="BC41" s="160" t="str">
        <f t="shared" si="15"/>
        <v xml:space="preserve">[旅行/滞在期間(自)] [旅行/滞在期間(至)] [主たる訪問先] </v>
      </c>
      <c r="BD41" s="307" t="str">
        <f t="shared" si="9"/>
        <v/>
      </c>
      <c r="BE41" s="187" t="str">
        <f t="shared" si="16"/>
        <v/>
      </c>
      <c r="BF41" s="264" t="str">
        <f t="shared" si="17"/>
        <v/>
      </c>
      <c r="BG41" s="160">
        <f>COUNTIF('【B1(1)】日本側参加者リスト'!$N$11:$N$111,'【B1(3)】派遣・受入実績'!I41)</f>
        <v>0</v>
      </c>
      <c r="BH41" s="160">
        <f>COUNTIF('【B1(2)】相手国側参加者リスト'!$K$12:$W$111,'【B1(3)】派遣・受入実績'!I41)</f>
        <v>0</v>
      </c>
      <c r="BI41" s="307" t="str">
        <f t="shared" si="18"/>
        <v/>
      </c>
      <c r="BJ41" s="307" t="str">
        <f t="shared" si="10"/>
        <v/>
      </c>
      <c r="BK41" s="307" t="str">
        <f t="shared" si="19"/>
        <v/>
      </c>
      <c r="BR41" s="197"/>
      <c r="BS41" s="249" t="s">
        <v>487</v>
      </c>
      <c r="BT41" s="256"/>
      <c r="BU41" s="246"/>
      <c r="BV41" s="230" t="s">
        <v>262</v>
      </c>
      <c r="BW41" s="287"/>
      <c r="BX41" s="287"/>
      <c r="BY41" s="287"/>
      <c r="BZ41" s="287"/>
      <c r="CA41" s="287"/>
      <c r="CB41" s="257" t="s">
        <v>391</v>
      </c>
      <c r="CC41" s="251" t="s">
        <v>388</v>
      </c>
      <c r="CD41" s="250"/>
    </row>
    <row r="42" spans="1:82" ht="32.25" customHeight="1">
      <c r="A42" s="157" t="str">
        <f t="shared" si="0"/>
        <v/>
      </c>
      <c r="C42" s="323">
        <v>28</v>
      </c>
      <c r="D42" s="539"/>
      <c r="E42" s="539"/>
      <c r="F42" s="540"/>
      <c r="G42" s="540"/>
      <c r="H42" s="540"/>
      <c r="I42" s="333"/>
      <c r="J42" s="333"/>
      <c r="K42" s="333"/>
      <c r="L42" s="333"/>
      <c r="M42" s="333"/>
      <c r="N42" s="333"/>
      <c r="O42" s="333"/>
      <c r="P42" s="333"/>
      <c r="Q42" s="333"/>
      <c r="R42" s="333"/>
      <c r="S42" s="333"/>
      <c r="T42" s="537"/>
      <c r="U42" s="537"/>
      <c r="V42" s="336"/>
      <c r="W42" s="336"/>
      <c r="X42" s="336"/>
      <c r="Y42" s="336"/>
      <c r="Z42" s="336"/>
      <c r="AA42" s="336"/>
      <c r="AB42" s="538"/>
      <c r="AC42" s="538"/>
      <c r="AD42" s="538"/>
      <c r="AE42" s="538"/>
      <c r="AF42" s="538"/>
      <c r="AG42" s="538"/>
      <c r="AH42" s="538"/>
      <c r="AI42" s="538"/>
      <c r="AJ42" s="333"/>
      <c r="AK42" s="333"/>
      <c r="AL42" s="333"/>
      <c r="AM42" s="475"/>
      <c r="AN42" s="306"/>
      <c r="AS42" s="159">
        <v>28</v>
      </c>
      <c r="AT42" s="22" t="str">
        <f t="shared" si="1"/>
        <v>入力なし</v>
      </c>
      <c r="AU42" s="160" t="str">
        <f t="shared" si="11"/>
        <v/>
      </c>
      <c r="AV42" s="160" t="str">
        <f t="shared" si="12"/>
        <v/>
      </c>
      <c r="AW42" s="160" t="str">
        <f t="shared" si="13"/>
        <v/>
      </c>
      <c r="AX42" s="160" t="str">
        <f t="shared" si="3"/>
        <v/>
      </c>
      <c r="AY42" s="160" t="str">
        <f t="shared" si="4"/>
        <v xml:space="preserve">[旅行/滞在期間(自)] </v>
      </c>
      <c r="AZ42" s="160" t="str">
        <f t="shared" si="5"/>
        <v xml:space="preserve">[旅行/滞在期間(至)] </v>
      </c>
      <c r="BA42" s="160" t="str">
        <f t="shared" si="6"/>
        <v xml:space="preserve">[主たる訪問先] </v>
      </c>
      <c r="BB42" s="160" t="str">
        <f t="shared" si="14"/>
        <v/>
      </c>
      <c r="BC42" s="160" t="str">
        <f t="shared" si="15"/>
        <v xml:space="preserve">[旅行/滞在期間(自)] [旅行/滞在期間(至)] [主たる訪問先] </v>
      </c>
      <c r="BD42" s="307" t="str">
        <f t="shared" si="9"/>
        <v/>
      </c>
      <c r="BE42" s="187" t="str">
        <f t="shared" si="16"/>
        <v/>
      </c>
      <c r="BF42" s="264" t="str">
        <f t="shared" si="17"/>
        <v/>
      </c>
      <c r="BG42" s="160">
        <f>COUNTIF('【B1(1)】日本側参加者リスト'!$N$11:$N$111,'【B1(3)】派遣・受入実績'!I42)</f>
        <v>0</v>
      </c>
      <c r="BH42" s="160">
        <f>COUNTIF('【B1(2)】相手国側参加者リスト'!$K$12:$W$111,'【B1(3)】派遣・受入実績'!I42)</f>
        <v>0</v>
      </c>
      <c r="BI42" s="307" t="str">
        <f t="shared" si="18"/>
        <v/>
      </c>
      <c r="BJ42" s="307" t="str">
        <f t="shared" si="10"/>
        <v/>
      </c>
      <c r="BK42" s="307" t="str">
        <f t="shared" si="19"/>
        <v/>
      </c>
      <c r="BR42" s="197"/>
      <c r="BS42" s="249" t="s">
        <v>487</v>
      </c>
      <c r="BT42" s="256" t="s">
        <v>391</v>
      </c>
      <c r="BU42" s="246"/>
      <c r="BV42" s="230" t="s">
        <v>262</v>
      </c>
      <c r="BW42" s="287"/>
      <c r="BX42" s="287"/>
      <c r="BY42" s="287"/>
      <c r="BZ42" s="287"/>
      <c r="CA42" s="287"/>
      <c r="CB42" s="227"/>
      <c r="CC42" s="251" t="s">
        <v>504</v>
      </c>
      <c r="CD42" s="250"/>
    </row>
    <row r="43" spans="1:82" ht="32.25" customHeight="1">
      <c r="A43" s="157" t="str">
        <f t="shared" si="0"/>
        <v/>
      </c>
      <c r="C43" s="323">
        <v>29</v>
      </c>
      <c r="D43" s="539"/>
      <c r="E43" s="539"/>
      <c r="F43" s="540"/>
      <c r="G43" s="540"/>
      <c r="H43" s="540"/>
      <c r="I43" s="333"/>
      <c r="J43" s="333"/>
      <c r="K43" s="333"/>
      <c r="L43" s="333"/>
      <c r="M43" s="333"/>
      <c r="N43" s="333"/>
      <c r="O43" s="333"/>
      <c r="P43" s="333"/>
      <c r="Q43" s="333"/>
      <c r="R43" s="333"/>
      <c r="S43" s="333"/>
      <c r="T43" s="537"/>
      <c r="U43" s="537"/>
      <c r="V43" s="336"/>
      <c r="W43" s="336"/>
      <c r="X43" s="336"/>
      <c r="Y43" s="336"/>
      <c r="Z43" s="336"/>
      <c r="AA43" s="336"/>
      <c r="AB43" s="538"/>
      <c r="AC43" s="538"/>
      <c r="AD43" s="538"/>
      <c r="AE43" s="538"/>
      <c r="AF43" s="538"/>
      <c r="AG43" s="538"/>
      <c r="AH43" s="538"/>
      <c r="AI43" s="538"/>
      <c r="AJ43" s="333"/>
      <c r="AK43" s="333"/>
      <c r="AL43" s="333"/>
      <c r="AM43" s="475"/>
      <c r="AN43" s="306"/>
      <c r="AS43" s="159">
        <v>29</v>
      </c>
      <c r="AT43" s="22" t="str">
        <f t="shared" si="1"/>
        <v>入力なし</v>
      </c>
      <c r="AU43" s="160" t="str">
        <f t="shared" si="11"/>
        <v/>
      </c>
      <c r="AV43" s="160" t="str">
        <f t="shared" si="12"/>
        <v/>
      </c>
      <c r="AW43" s="160" t="str">
        <f t="shared" si="13"/>
        <v/>
      </c>
      <c r="AX43" s="160" t="str">
        <f t="shared" si="3"/>
        <v/>
      </c>
      <c r="AY43" s="160" t="str">
        <f t="shared" si="4"/>
        <v xml:space="preserve">[旅行/滞在期間(自)] </v>
      </c>
      <c r="AZ43" s="160" t="str">
        <f t="shared" si="5"/>
        <v xml:space="preserve">[旅行/滞在期間(至)] </v>
      </c>
      <c r="BA43" s="160" t="str">
        <f t="shared" si="6"/>
        <v xml:space="preserve">[主たる訪問先] </v>
      </c>
      <c r="BB43" s="160" t="str">
        <f t="shared" si="14"/>
        <v/>
      </c>
      <c r="BC43" s="160" t="str">
        <f t="shared" si="15"/>
        <v xml:space="preserve">[旅行/滞在期間(自)] [旅行/滞在期間(至)] [主たる訪問先] </v>
      </c>
      <c r="BD43" s="307" t="str">
        <f t="shared" si="9"/>
        <v/>
      </c>
      <c r="BE43" s="187" t="str">
        <f t="shared" si="16"/>
        <v/>
      </c>
      <c r="BF43" s="264" t="str">
        <f t="shared" si="17"/>
        <v/>
      </c>
      <c r="BG43" s="160">
        <f>COUNTIF('【B1(1)】日本側参加者リスト'!$N$11:$N$111,'【B1(3)】派遣・受入実績'!I43)</f>
        <v>0</v>
      </c>
      <c r="BH43" s="160">
        <f>COUNTIF('【B1(2)】相手国側参加者リスト'!$K$12:$W$111,'【B1(3)】派遣・受入実績'!I43)</f>
        <v>0</v>
      </c>
      <c r="BI43" s="307" t="str">
        <f t="shared" si="18"/>
        <v/>
      </c>
      <c r="BJ43" s="307" t="str">
        <f t="shared" si="10"/>
        <v/>
      </c>
      <c r="BK43" s="307" t="str">
        <f t="shared" si="19"/>
        <v/>
      </c>
      <c r="BR43" s="197"/>
      <c r="BS43" s="249" t="s">
        <v>488</v>
      </c>
      <c r="BT43" s="256"/>
      <c r="BU43" s="246"/>
      <c r="BV43" s="201" t="s">
        <v>257</v>
      </c>
      <c r="BW43" s="287"/>
      <c r="BX43" s="287"/>
      <c r="BY43" s="287"/>
      <c r="BZ43" s="287"/>
      <c r="CA43" s="287"/>
      <c r="CB43" s="227"/>
      <c r="CC43" s="251" t="s">
        <v>504</v>
      </c>
      <c r="CD43" s="250"/>
    </row>
    <row r="44" spans="1:82" ht="32.25" customHeight="1">
      <c r="A44" s="157" t="str">
        <f t="shared" si="0"/>
        <v/>
      </c>
      <c r="C44" s="323">
        <v>30</v>
      </c>
      <c r="D44" s="539"/>
      <c r="E44" s="539"/>
      <c r="F44" s="540"/>
      <c r="G44" s="540"/>
      <c r="H44" s="540"/>
      <c r="I44" s="333"/>
      <c r="J44" s="333"/>
      <c r="K44" s="333"/>
      <c r="L44" s="333"/>
      <c r="M44" s="333"/>
      <c r="N44" s="333"/>
      <c r="O44" s="333"/>
      <c r="P44" s="333"/>
      <c r="Q44" s="333"/>
      <c r="R44" s="333"/>
      <c r="S44" s="333"/>
      <c r="T44" s="537"/>
      <c r="U44" s="537"/>
      <c r="V44" s="336"/>
      <c r="W44" s="336"/>
      <c r="X44" s="336"/>
      <c r="Y44" s="336"/>
      <c r="Z44" s="336"/>
      <c r="AA44" s="336"/>
      <c r="AB44" s="538"/>
      <c r="AC44" s="538"/>
      <c r="AD44" s="538"/>
      <c r="AE44" s="538"/>
      <c r="AF44" s="538"/>
      <c r="AG44" s="538"/>
      <c r="AH44" s="538"/>
      <c r="AI44" s="538"/>
      <c r="AJ44" s="333"/>
      <c r="AK44" s="333"/>
      <c r="AL44" s="333"/>
      <c r="AM44" s="475"/>
      <c r="AN44" s="306"/>
      <c r="AS44" s="159">
        <v>30</v>
      </c>
      <c r="AT44" s="22" t="str">
        <f t="shared" si="1"/>
        <v>入力なし</v>
      </c>
      <c r="AU44" s="160" t="str">
        <f t="shared" si="11"/>
        <v/>
      </c>
      <c r="AV44" s="160" t="str">
        <f t="shared" si="12"/>
        <v/>
      </c>
      <c r="AW44" s="160" t="str">
        <f t="shared" si="13"/>
        <v/>
      </c>
      <c r="AX44" s="160" t="str">
        <f t="shared" si="3"/>
        <v/>
      </c>
      <c r="AY44" s="160" t="str">
        <f t="shared" si="4"/>
        <v xml:space="preserve">[旅行/滞在期間(自)] </v>
      </c>
      <c r="AZ44" s="160" t="str">
        <f t="shared" si="5"/>
        <v xml:space="preserve">[旅行/滞在期間(至)] </v>
      </c>
      <c r="BA44" s="160" t="str">
        <f t="shared" si="6"/>
        <v xml:space="preserve">[主たる訪問先] </v>
      </c>
      <c r="BB44" s="160" t="str">
        <f t="shared" si="14"/>
        <v/>
      </c>
      <c r="BC44" s="160" t="str">
        <f t="shared" si="15"/>
        <v xml:space="preserve">[旅行/滞在期間(自)] [旅行/滞在期間(至)] [主たる訪問先] </v>
      </c>
      <c r="BD44" s="307" t="str">
        <f t="shared" si="9"/>
        <v/>
      </c>
      <c r="BE44" s="187" t="str">
        <f t="shared" si="16"/>
        <v/>
      </c>
      <c r="BF44" s="264" t="str">
        <f t="shared" si="17"/>
        <v/>
      </c>
      <c r="BG44" s="160">
        <f>COUNTIF('【B1(1)】日本側参加者リスト'!$N$11:$N$111,'【B1(3)】派遣・受入実績'!I44)</f>
        <v>0</v>
      </c>
      <c r="BH44" s="160">
        <f>COUNTIF('【B1(2)】相手国側参加者リスト'!$K$12:$W$111,'【B1(3)】派遣・受入実績'!I44)</f>
        <v>0</v>
      </c>
      <c r="BI44" s="307" t="str">
        <f t="shared" si="18"/>
        <v/>
      </c>
      <c r="BJ44" s="307" t="str">
        <f t="shared" si="10"/>
        <v/>
      </c>
      <c r="BK44" s="307" t="str">
        <f t="shared" si="19"/>
        <v/>
      </c>
      <c r="BR44" s="196" t="s">
        <v>495</v>
      </c>
      <c r="BS44" s="249" t="s">
        <v>486</v>
      </c>
      <c r="BT44" s="256" t="s">
        <v>498</v>
      </c>
      <c r="BU44" s="246"/>
      <c r="BV44" s="230" t="s">
        <v>491</v>
      </c>
      <c r="BW44" s="287" t="s">
        <v>233</v>
      </c>
      <c r="BX44" s="287"/>
      <c r="BY44" s="287"/>
      <c r="BZ44" s="287"/>
      <c r="CA44" s="287"/>
      <c r="CB44" s="227"/>
      <c r="CC44" s="251" t="s">
        <v>503</v>
      </c>
      <c r="CD44" s="250"/>
    </row>
    <row r="45" spans="1:82" ht="32.25" customHeight="1">
      <c r="A45" s="157" t="str">
        <f t="shared" si="0"/>
        <v/>
      </c>
      <c r="C45" s="323">
        <v>31</v>
      </c>
      <c r="D45" s="539"/>
      <c r="E45" s="539"/>
      <c r="F45" s="540"/>
      <c r="G45" s="540"/>
      <c r="H45" s="540"/>
      <c r="I45" s="333"/>
      <c r="J45" s="333"/>
      <c r="K45" s="333"/>
      <c r="L45" s="333"/>
      <c r="M45" s="333"/>
      <c r="N45" s="333"/>
      <c r="O45" s="333"/>
      <c r="P45" s="333"/>
      <c r="Q45" s="333"/>
      <c r="R45" s="333"/>
      <c r="S45" s="333"/>
      <c r="T45" s="537"/>
      <c r="U45" s="537"/>
      <c r="V45" s="336"/>
      <c r="W45" s="336"/>
      <c r="X45" s="336"/>
      <c r="Y45" s="336"/>
      <c r="Z45" s="336"/>
      <c r="AA45" s="336"/>
      <c r="AB45" s="538"/>
      <c r="AC45" s="538"/>
      <c r="AD45" s="538"/>
      <c r="AE45" s="538"/>
      <c r="AF45" s="538"/>
      <c r="AG45" s="538"/>
      <c r="AH45" s="538"/>
      <c r="AI45" s="538"/>
      <c r="AJ45" s="333"/>
      <c r="AK45" s="333"/>
      <c r="AL45" s="333"/>
      <c r="AM45" s="475"/>
      <c r="AN45" s="306"/>
      <c r="AS45" s="159">
        <v>31</v>
      </c>
      <c r="AT45" s="22" t="str">
        <f t="shared" si="1"/>
        <v>入力なし</v>
      </c>
      <c r="AU45" s="160" t="str">
        <f t="shared" si="11"/>
        <v/>
      </c>
      <c r="AV45" s="160" t="str">
        <f t="shared" si="12"/>
        <v/>
      </c>
      <c r="AW45" s="160" t="str">
        <f t="shared" si="13"/>
        <v/>
      </c>
      <c r="AX45" s="160" t="str">
        <f t="shared" si="3"/>
        <v/>
      </c>
      <c r="AY45" s="160" t="str">
        <f t="shared" si="4"/>
        <v xml:space="preserve">[旅行/滞在期間(自)] </v>
      </c>
      <c r="AZ45" s="160" t="str">
        <f t="shared" si="5"/>
        <v xml:space="preserve">[旅行/滞在期間(至)] </v>
      </c>
      <c r="BA45" s="160" t="str">
        <f t="shared" si="6"/>
        <v xml:space="preserve">[主たる訪問先] </v>
      </c>
      <c r="BB45" s="160" t="str">
        <f t="shared" si="14"/>
        <v/>
      </c>
      <c r="BC45" s="160" t="str">
        <f t="shared" si="15"/>
        <v xml:space="preserve">[旅行/滞在期間(自)] [旅行/滞在期間(至)] [主たる訪問先] </v>
      </c>
      <c r="BD45" s="307" t="str">
        <f t="shared" si="9"/>
        <v/>
      </c>
      <c r="BE45" s="187" t="str">
        <f t="shared" si="16"/>
        <v/>
      </c>
      <c r="BF45" s="264" t="str">
        <f t="shared" si="17"/>
        <v/>
      </c>
      <c r="BG45" s="160">
        <f>COUNTIF('【B1(1)】日本側参加者リスト'!$N$11:$N$111,'【B1(3)】派遣・受入実績'!I45)</f>
        <v>0</v>
      </c>
      <c r="BH45" s="160">
        <f>COUNTIF('【B1(2)】相手国側参加者リスト'!$K$12:$W$111,'【B1(3)】派遣・受入実績'!I45)</f>
        <v>0</v>
      </c>
      <c r="BI45" s="307" t="str">
        <f t="shared" si="18"/>
        <v/>
      </c>
      <c r="BJ45" s="307" t="str">
        <f t="shared" si="10"/>
        <v/>
      </c>
      <c r="BK45" s="307" t="str">
        <f t="shared" si="19"/>
        <v/>
      </c>
      <c r="BR45" s="197" t="s">
        <v>496</v>
      </c>
      <c r="BS45" s="249" t="s">
        <v>487</v>
      </c>
      <c r="BT45" s="256" t="s">
        <v>498</v>
      </c>
      <c r="BU45" s="246"/>
      <c r="BV45" s="230" t="s">
        <v>262</v>
      </c>
      <c r="BW45" s="287" t="s">
        <v>233</v>
      </c>
      <c r="BX45" s="287"/>
      <c r="BY45" s="287"/>
      <c r="BZ45" s="287"/>
      <c r="CA45" s="287"/>
      <c r="CB45" s="227"/>
      <c r="CC45" s="251" t="s">
        <v>503</v>
      </c>
      <c r="CD45" s="250"/>
    </row>
    <row r="46" spans="1:82" ht="32.25" customHeight="1">
      <c r="A46" s="157" t="str">
        <f t="shared" si="0"/>
        <v/>
      </c>
      <c r="C46" s="323">
        <v>32</v>
      </c>
      <c r="D46" s="539"/>
      <c r="E46" s="539"/>
      <c r="F46" s="540"/>
      <c r="G46" s="540"/>
      <c r="H46" s="540"/>
      <c r="I46" s="333"/>
      <c r="J46" s="333"/>
      <c r="K46" s="333"/>
      <c r="L46" s="333"/>
      <c r="M46" s="333"/>
      <c r="N46" s="333"/>
      <c r="O46" s="333"/>
      <c r="P46" s="333"/>
      <c r="Q46" s="333"/>
      <c r="R46" s="333"/>
      <c r="S46" s="333"/>
      <c r="T46" s="537"/>
      <c r="U46" s="537"/>
      <c r="V46" s="336"/>
      <c r="W46" s="336"/>
      <c r="X46" s="336"/>
      <c r="Y46" s="336"/>
      <c r="Z46" s="336"/>
      <c r="AA46" s="336"/>
      <c r="AB46" s="538"/>
      <c r="AC46" s="538"/>
      <c r="AD46" s="538"/>
      <c r="AE46" s="538"/>
      <c r="AF46" s="538"/>
      <c r="AG46" s="538"/>
      <c r="AH46" s="538"/>
      <c r="AI46" s="538"/>
      <c r="AJ46" s="333"/>
      <c r="AK46" s="333"/>
      <c r="AL46" s="333"/>
      <c r="AM46" s="475"/>
      <c r="AN46" s="306"/>
      <c r="AS46" s="159">
        <v>32</v>
      </c>
      <c r="AT46" s="22" t="str">
        <f t="shared" si="1"/>
        <v>入力なし</v>
      </c>
      <c r="AU46" s="160" t="str">
        <f t="shared" si="11"/>
        <v/>
      </c>
      <c r="AV46" s="160" t="str">
        <f t="shared" si="12"/>
        <v/>
      </c>
      <c r="AW46" s="160" t="str">
        <f t="shared" si="13"/>
        <v/>
      </c>
      <c r="AX46" s="160" t="str">
        <f t="shared" si="3"/>
        <v/>
      </c>
      <c r="AY46" s="160" t="str">
        <f t="shared" si="4"/>
        <v xml:space="preserve">[旅行/滞在期間(自)] </v>
      </c>
      <c r="AZ46" s="160" t="str">
        <f t="shared" si="5"/>
        <v xml:space="preserve">[旅行/滞在期間(至)] </v>
      </c>
      <c r="BA46" s="160" t="str">
        <f t="shared" si="6"/>
        <v xml:space="preserve">[主たる訪問先] </v>
      </c>
      <c r="BB46" s="160" t="str">
        <f t="shared" si="14"/>
        <v/>
      </c>
      <c r="BC46" s="160" t="str">
        <f t="shared" si="15"/>
        <v xml:space="preserve">[旅行/滞在期間(自)] [旅行/滞在期間(至)] [主たる訪問先] </v>
      </c>
      <c r="BD46" s="307" t="str">
        <f t="shared" si="9"/>
        <v/>
      </c>
      <c r="BE46" s="187" t="str">
        <f t="shared" si="16"/>
        <v/>
      </c>
      <c r="BF46" s="264" t="str">
        <f t="shared" si="17"/>
        <v/>
      </c>
      <c r="BG46" s="160">
        <f>COUNTIF('【B1(1)】日本側参加者リスト'!$N$11:$N$111,'【B1(3)】派遣・受入実績'!I46)</f>
        <v>0</v>
      </c>
      <c r="BH46" s="160">
        <f>COUNTIF('【B1(2)】相手国側参加者リスト'!$K$12:$W$111,'【B1(3)】派遣・受入実績'!I46)</f>
        <v>0</v>
      </c>
      <c r="BI46" s="307" t="str">
        <f t="shared" si="18"/>
        <v/>
      </c>
      <c r="BJ46" s="307" t="str">
        <f t="shared" si="10"/>
        <v/>
      </c>
      <c r="BK46" s="307" t="str">
        <f t="shared" si="19"/>
        <v/>
      </c>
      <c r="BR46" s="198" t="s">
        <v>497</v>
      </c>
      <c r="BS46" s="249" t="s">
        <v>488</v>
      </c>
      <c r="BT46" s="256" t="s">
        <v>499</v>
      </c>
      <c r="BU46" s="246"/>
      <c r="BV46" s="201" t="s">
        <v>257</v>
      </c>
      <c r="BW46" s="287" t="s">
        <v>500</v>
      </c>
      <c r="BX46" s="287"/>
      <c r="BY46" s="287"/>
      <c r="BZ46" s="287"/>
      <c r="CA46" s="287"/>
      <c r="CB46" s="227"/>
      <c r="CC46" s="251" t="s">
        <v>503</v>
      </c>
      <c r="CD46" s="250"/>
    </row>
    <row r="47" spans="1:82" ht="32.25" customHeight="1">
      <c r="A47" s="157" t="str">
        <f t="shared" ref="A47:A78" si="20">TRIM(CONCATENATE(BD47,BK47))</f>
        <v/>
      </c>
      <c r="C47" s="323">
        <v>33</v>
      </c>
      <c r="D47" s="539"/>
      <c r="E47" s="539"/>
      <c r="F47" s="540"/>
      <c r="G47" s="540"/>
      <c r="H47" s="540"/>
      <c r="I47" s="333"/>
      <c r="J47" s="333"/>
      <c r="K47" s="333"/>
      <c r="L47" s="333"/>
      <c r="M47" s="333"/>
      <c r="N47" s="333"/>
      <c r="O47" s="333"/>
      <c r="P47" s="333"/>
      <c r="Q47" s="333"/>
      <c r="R47" s="333"/>
      <c r="S47" s="333"/>
      <c r="T47" s="537"/>
      <c r="U47" s="537"/>
      <c r="V47" s="336"/>
      <c r="W47" s="336"/>
      <c r="X47" s="336"/>
      <c r="Y47" s="336"/>
      <c r="Z47" s="336"/>
      <c r="AA47" s="336"/>
      <c r="AB47" s="538"/>
      <c r="AC47" s="538"/>
      <c r="AD47" s="538"/>
      <c r="AE47" s="538"/>
      <c r="AF47" s="538"/>
      <c r="AG47" s="538"/>
      <c r="AH47" s="538"/>
      <c r="AI47" s="538"/>
      <c r="AJ47" s="333"/>
      <c r="AK47" s="333"/>
      <c r="AL47" s="333"/>
      <c r="AM47" s="475"/>
      <c r="AN47" s="306"/>
      <c r="AS47" s="159">
        <v>33</v>
      </c>
      <c r="AT47" s="22" t="str">
        <f t="shared" ref="AT47:AT78" si="21">IF(AND(D47="",F47="",I47="",TRIM(T47)="",V47="",Y47="",AB47="",AJ47=""),"入力なし","")</f>
        <v>入力なし</v>
      </c>
      <c r="AU47" s="160" t="str">
        <f t="shared" si="11"/>
        <v/>
      </c>
      <c r="AV47" s="160" t="str">
        <f t="shared" si="12"/>
        <v/>
      </c>
      <c r="AW47" s="160" t="str">
        <f t="shared" si="13"/>
        <v/>
      </c>
      <c r="AX47" s="160" t="str">
        <f t="shared" ref="AX47:AX78" si="22">IF(OR(AT47="入力なし",F47="受入",F47=""),"",IF(AND(LEFT(F47,2)="派遣",T47="〇"),"",AX$14))</f>
        <v/>
      </c>
      <c r="AY47" s="160" t="str">
        <f t="shared" ref="AY47:AY78" si="23">IF(V47&lt;&gt;"","",AY$14)</f>
        <v xml:space="preserve">[旅行/滞在期間(自)] </v>
      </c>
      <c r="AZ47" s="160" t="str">
        <f t="shared" ref="AZ47:AZ78" si="24">IF(Y47&lt;&gt;"","",AZ$14)</f>
        <v xml:space="preserve">[旅行/滞在期間(至)] </v>
      </c>
      <c r="BA47" s="160" t="str">
        <f t="shared" ref="BA47:BA78" si="25">IF(AB47&lt;&gt;"","",BA$14)</f>
        <v xml:space="preserve">[主たる訪問先] </v>
      </c>
      <c r="BB47" s="160" t="str">
        <f t="shared" si="14"/>
        <v/>
      </c>
      <c r="BC47" s="160" t="str">
        <f t="shared" si="15"/>
        <v xml:space="preserve">[旅行/滞在期間(自)] [旅行/滞在期間(至)] [主たる訪問先] </v>
      </c>
      <c r="BD47" s="307" t="str">
        <f t="shared" ref="BD47:BD78" si="26">IF(AT47="入力なし","",IF(TRIM(BC47)="","",CONCATENATE("■入力してください：",BC47)))</f>
        <v/>
      </c>
      <c r="BE47" s="187" t="str">
        <f t="shared" si="16"/>
        <v/>
      </c>
      <c r="BF47" s="264" t="str">
        <f t="shared" si="17"/>
        <v/>
      </c>
      <c r="BG47" s="160">
        <f>COUNTIF('【B1(1)】日本側参加者リスト'!$N$11:$N$111,'【B1(3)】派遣・受入実績'!I47)</f>
        <v>0</v>
      </c>
      <c r="BH47" s="160">
        <f>COUNTIF('【B1(2)】相手国側参加者リスト'!$K$12:$W$111,'【B1(3)】派遣・受入実績'!I47)</f>
        <v>0</v>
      </c>
      <c r="BI47" s="307" t="str">
        <f t="shared" si="18"/>
        <v/>
      </c>
      <c r="BJ47" s="307" t="str">
        <f t="shared" ref="BJ47:BJ78" si="27">IF(AND(AS47="入力なし",BC47=""),"",IF(AND(F47&lt;&gt;"派遣＿第三国",AJ47&lt;&gt;""),$BJ$14,""))</f>
        <v/>
      </c>
      <c r="BK47" s="307" t="str">
        <f t="shared" si="19"/>
        <v/>
      </c>
    </row>
    <row r="48" spans="1:82" ht="32.25" customHeight="1">
      <c r="A48" s="157" t="str">
        <f t="shared" si="20"/>
        <v/>
      </c>
      <c r="C48" s="323">
        <v>34</v>
      </c>
      <c r="D48" s="539"/>
      <c r="E48" s="539"/>
      <c r="F48" s="540"/>
      <c r="G48" s="540"/>
      <c r="H48" s="540"/>
      <c r="I48" s="333"/>
      <c r="J48" s="333"/>
      <c r="K48" s="333"/>
      <c r="L48" s="333"/>
      <c r="M48" s="333"/>
      <c r="N48" s="333"/>
      <c r="O48" s="333"/>
      <c r="P48" s="333"/>
      <c r="Q48" s="333"/>
      <c r="R48" s="333"/>
      <c r="S48" s="333"/>
      <c r="T48" s="537"/>
      <c r="U48" s="537"/>
      <c r="V48" s="336"/>
      <c r="W48" s="336"/>
      <c r="X48" s="336"/>
      <c r="Y48" s="336"/>
      <c r="Z48" s="336"/>
      <c r="AA48" s="336"/>
      <c r="AB48" s="538"/>
      <c r="AC48" s="538"/>
      <c r="AD48" s="538"/>
      <c r="AE48" s="538"/>
      <c r="AF48" s="538"/>
      <c r="AG48" s="538"/>
      <c r="AH48" s="538"/>
      <c r="AI48" s="538"/>
      <c r="AJ48" s="333"/>
      <c r="AK48" s="333"/>
      <c r="AL48" s="333"/>
      <c r="AM48" s="475"/>
      <c r="AN48" s="306"/>
      <c r="AS48" s="159">
        <v>34</v>
      </c>
      <c r="AT48" s="22" t="str">
        <f t="shared" si="21"/>
        <v>入力なし</v>
      </c>
      <c r="AU48" s="160" t="str">
        <f t="shared" si="11"/>
        <v/>
      </c>
      <c r="AV48" s="160" t="str">
        <f t="shared" si="12"/>
        <v/>
      </c>
      <c r="AW48" s="160" t="str">
        <f t="shared" si="13"/>
        <v/>
      </c>
      <c r="AX48" s="160" t="str">
        <f t="shared" si="22"/>
        <v/>
      </c>
      <c r="AY48" s="160" t="str">
        <f t="shared" si="23"/>
        <v xml:space="preserve">[旅行/滞在期間(自)] </v>
      </c>
      <c r="AZ48" s="160" t="str">
        <f t="shared" si="24"/>
        <v xml:space="preserve">[旅行/滞在期間(至)] </v>
      </c>
      <c r="BA48" s="160" t="str">
        <f t="shared" si="25"/>
        <v xml:space="preserve">[主たる訪問先] </v>
      </c>
      <c r="BB48" s="160" t="str">
        <f t="shared" si="14"/>
        <v/>
      </c>
      <c r="BC48" s="160" t="str">
        <f t="shared" si="15"/>
        <v xml:space="preserve">[旅行/滞在期間(自)] [旅行/滞在期間(至)] [主たる訪問先] </v>
      </c>
      <c r="BD48" s="307" t="str">
        <f t="shared" si="26"/>
        <v/>
      </c>
      <c r="BE48" s="187" t="str">
        <f t="shared" si="16"/>
        <v/>
      </c>
      <c r="BF48" s="264" t="str">
        <f t="shared" si="17"/>
        <v/>
      </c>
      <c r="BG48" s="160">
        <f>COUNTIF('【B1(1)】日本側参加者リスト'!$N$11:$N$111,'【B1(3)】派遣・受入実績'!I48)</f>
        <v>0</v>
      </c>
      <c r="BH48" s="160">
        <f>COUNTIF('【B1(2)】相手国側参加者リスト'!$K$12:$W$111,'【B1(3)】派遣・受入実績'!I48)</f>
        <v>0</v>
      </c>
      <c r="BI48" s="307" t="str">
        <f t="shared" si="18"/>
        <v/>
      </c>
      <c r="BJ48" s="307" t="str">
        <f t="shared" si="27"/>
        <v/>
      </c>
      <c r="BK48" s="307" t="str">
        <f t="shared" si="19"/>
        <v/>
      </c>
      <c r="BU48" s="249" t="s">
        <v>486</v>
      </c>
      <c r="BV48" s="209"/>
      <c r="BW48" s="249" t="s">
        <v>487</v>
      </c>
      <c r="BX48" s="209"/>
      <c r="BY48" s="249" t="s">
        <v>488</v>
      </c>
      <c r="BZ48" s="209"/>
    </row>
    <row r="49" spans="1:82" ht="32.25" customHeight="1">
      <c r="A49" s="157" t="str">
        <f t="shared" si="20"/>
        <v/>
      </c>
      <c r="C49" s="323">
        <v>35</v>
      </c>
      <c r="D49" s="539"/>
      <c r="E49" s="539"/>
      <c r="F49" s="540"/>
      <c r="G49" s="540"/>
      <c r="H49" s="540"/>
      <c r="I49" s="333"/>
      <c r="J49" s="333"/>
      <c r="K49" s="333"/>
      <c r="L49" s="333"/>
      <c r="M49" s="333"/>
      <c r="N49" s="333"/>
      <c r="O49" s="333"/>
      <c r="P49" s="333"/>
      <c r="Q49" s="333"/>
      <c r="R49" s="333"/>
      <c r="S49" s="333"/>
      <c r="T49" s="537"/>
      <c r="U49" s="537"/>
      <c r="V49" s="336"/>
      <c r="W49" s="336"/>
      <c r="X49" s="336"/>
      <c r="Y49" s="336"/>
      <c r="Z49" s="336"/>
      <c r="AA49" s="336"/>
      <c r="AB49" s="538"/>
      <c r="AC49" s="538"/>
      <c r="AD49" s="538"/>
      <c r="AE49" s="538"/>
      <c r="AF49" s="538"/>
      <c r="AG49" s="538"/>
      <c r="AH49" s="538"/>
      <c r="AI49" s="538"/>
      <c r="AJ49" s="333"/>
      <c r="AK49" s="333"/>
      <c r="AL49" s="333"/>
      <c r="AM49" s="475"/>
      <c r="AN49" s="306"/>
      <c r="AS49" s="159">
        <v>35</v>
      </c>
      <c r="AT49" s="22" t="str">
        <f t="shared" si="21"/>
        <v>入力なし</v>
      </c>
      <c r="AU49" s="160" t="str">
        <f t="shared" si="11"/>
        <v/>
      </c>
      <c r="AV49" s="160" t="str">
        <f t="shared" si="12"/>
        <v/>
      </c>
      <c r="AW49" s="160" t="str">
        <f t="shared" si="13"/>
        <v/>
      </c>
      <c r="AX49" s="160" t="str">
        <f t="shared" si="22"/>
        <v/>
      </c>
      <c r="AY49" s="160" t="str">
        <f t="shared" si="23"/>
        <v xml:space="preserve">[旅行/滞在期間(自)] </v>
      </c>
      <c r="AZ49" s="160" t="str">
        <f t="shared" si="24"/>
        <v xml:space="preserve">[旅行/滞在期間(至)] </v>
      </c>
      <c r="BA49" s="160" t="str">
        <f t="shared" si="25"/>
        <v xml:space="preserve">[主たる訪問先] </v>
      </c>
      <c r="BB49" s="160" t="str">
        <f t="shared" si="14"/>
        <v/>
      </c>
      <c r="BC49" s="160" t="str">
        <f t="shared" si="15"/>
        <v xml:space="preserve">[旅行/滞在期間(自)] [旅行/滞在期間(至)] [主たる訪問先] </v>
      </c>
      <c r="BD49" s="307" t="str">
        <f t="shared" si="26"/>
        <v/>
      </c>
      <c r="BE49" s="187" t="str">
        <f t="shared" si="16"/>
        <v/>
      </c>
      <c r="BF49" s="264" t="str">
        <f t="shared" si="17"/>
        <v/>
      </c>
      <c r="BG49" s="160">
        <f>COUNTIF('【B1(1)】日本側参加者リスト'!$N$11:$N$111,'【B1(3)】派遣・受入実績'!I49)</f>
        <v>0</v>
      </c>
      <c r="BH49" s="160">
        <f>COUNTIF('【B1(2)】相手国側参加者リスト'!$K$12:$W$111,'【B1(3)】派遣・受入実績'!I49)</f>
        <v>0</v>
      </c>
      <c r="BI49" s="307" t="str">
        <f t="shared" si="18"/>
        <v/>
      </c>
      <c r="BJ49" s="307" t="str">
        <f t="shared" si="27"/>
        <v/>
      </c>
      <c r="BK49" s="307" t="str">
        <f t="shared" si="19"/>
        <v/>
      </c>
      <c r="BU49" s="258" t="s">
        <v>506</v>
      </c>
      <c r="BV49" s="258" t="s">
        <v>507</v>
      </c>
      <c r="BW49" s="258" t="s">
        <v>506</v>
      </c>
      <c r="BX49" s="258" t="s">
        <v>507</v>
      </c>
      <c r="BY49" s="258" t="s">
        <v>506</v>
      </c>
      <c r="BZ49" s="258" t="s">
        <v>507</v>
      </c>
    </row>
    <row r="50" spans="1:82" ht="32.25" customHeight="1">
      <c r="A50" s="157" t="str">
        <f t="shared" si="20"/>
        <v/>
      </c>
      <c r="C50" s="323">
        <v>36</v>
      </c>
      <c r="D50" s="539"/>
      <c r="E50" s="539"/>
      <c r="F50" s="540"/>
      <c r="G50" s="540"/>
      <c r="H50" s="540"/>
      <c r="I50" s="333"/>
      <c r="J50" s="333"/>
      <c r="K50" s="333"/>
      <c r="L50" s="333"/>
      <c r="M50" s="333"/>
      <c r="N50" s="333"/>
      <c r="O50" s="333"/>
      <c r="P50" s="333"/>
      <c r="Q50" s="333"/>
      <c r="R50" s="333"/>
      <c r="S50" s="333"/>
      <c r="T50" s="537"/>
      <c r="U50" s="537"/>
      <c r="V50" s="336"/>
      <c r="W50" s="336"/>
      <c r="X50" s="336"/>
      <c r="Y50" s="336"/>
      <c r="Z50" s="336"/>
      <c r="AA50" s="336"/>
      <c r="AB50" s="538"/>
      <c r="AC50" s="538"/>
      <c r="AD50" s="538"/>
      <c r="AE50" s="538"/>
      <c r="AF50" s="538"/>
      <c r="AG50" s="538"/>
      <c r="AH50" s="538"/>
      <c r="AI50" s="538"/>
      <c r="AJ50" s="333"/>
      <c r="AK50" s="333"/>
      <c r="AL50" s="333"/>
      <c r="AM50" s="475"/>
      <c r="AN50" s="306"/>
      <c r="AS50" s="159">
        <v>36</v>
      </c>
      <c r="AT50" s="22" t="str">
        <f t="shared" si="21"/>
        <v>入力なし</v>
      </c>
      <c r="AU50" s="160" t="str">
        <f t="shared" si="11"/>
        <v/>
      </c>
      <c r="AV50" s="160" t="str">
        <f t="shared" si="12"/>
        <v/>
      </c>
      <c r="AW50" s="160" t="str">
        <f t="shared" si="13"/>
        <v/>
      </c>
      <c r="AX50" s="160" t="str">
        <f t="shared" si="22"/>
        <v/>
      </c>
      <c r="AY50" s="160" t="str">
        <f t="shared" si="23"/>
        <v xml:space="preserve">[旅行/滞在期間(自)] </v>
      </c>
      <c r="AZ50" s="160" t="str">
        <f t="shared" si="24"/>
        <v xml:space="preserve">[旅行/滞在期間(至)] </v>
      </c>
      <c r="BA50" s="160" t="str">
        <f t="shared" si="25"/>
        <v xml:space="preserve">[主たる訪問先] </v>
      </c>
      <c r="BB50" s="160" t="str">
        <f t="shared" si="14"/>
        <v/>
      </c>
      <c r="BC50" s="160" t="str">
        <f t="shared" si="15"/>
        <v xml:space="preserve">[旅行/滞在期間(自)] [旅行/滞在期間(至)] [主たる訪問先] </v>
      </c>
      <c r="BD50" s="307" t="str">
        <f t="shared" si="26"/>
        <v/>
      </c>
      <c r="BE50" s="187" t="str">
        <f t="shared" si="16"/>
        <v/>
      </c>
      <c r="BF50" s="264" t="str">
        <f t="shared" si="17"/>
        <v/>
      </c>
      <c r="BG50" s="160">
        <f>COUNTIF('【B1(1)】日本側参加者リスト'!$N$11:$N$111,'【B1(3)】派遣・受入実績'!I50)</f>
        <v>0</v>
      </c>
      <c r="BH50" s="160">
        <f>COUNTIF('【B1(2)】相手国側参加者リスト'!$K$12:$W$111,'【B1(3)】派遣・受入実績'!I50)</f>
        <v>0</v>
      </c>
      <c r="BI50" s="307" t="str">
        <f t="shared" si="18"/>
        <v/>
      </c>
      <c r="BJ50" s="307" t="str">
        <f t="shared" si="27"/>
        <v/>
      </c>
      <c r="BK50" s="307" t="str">
        <f t="shared" si="19"/>
        <v/>
      </c>
      <c r="BR50" s="196" t="s">
        <v>505</v>
      </c>
      <c r="BS50" s="210" t="s">
        <v>211</v>
      </c>
      <c r="BT50" s="249" t="s">
        <v>486</v>
      </c>
      <c r="BU50" s="214"/>
      <c r="BV50" s="214"/>
      <c r="BW50" s="287"/>
      <c r="BX50" s="287"/>
      <c r="BY50" s="287"/>
      <c r="BZ50" s="287"/>
      <c r="CA50" s="287"/>
      <c r="CB50" s="214"/>
      <c r="CC50" s="219"/>
      <c r="CD50" s="220"/>
    </row>
    <row r="51" spans="1:82" ht="32.25" customHeight="1">
      <c r="A51" s="157" t="str">
        <f t="shared" si="20"/>
        <v/>
      </c>
      <c r="C51" s="323">
        <v>37</v>
      </c>
      <c r="D51" s="539"/>
      <c r="E51" s="539"/>
      <c r="F51" s="540"/>
      <c r="G51" s="540"/>
      <c r="H51" s="540"/>
      <c r="I51" s="333"/>
      <c r="J51" s="333"/>
      <c r="K51" s="333"/>
      <c r="L51" s="333"/>
      <c r="M51" s="333"/>
      <c r="N51" s="333"/>
      <c r="O51" s="333"/>
      <c r="P51" s="333"/>
      <c r="Q51" s="333"/>
      <c r="R51" s="333"/>
      <c r="S51" s="333"/>
      <c r="T51" s="537"/>
      <c r="U51" s="537"/>
      <c r="V51" s="336"/>
      <c r="W51" s="336"/>
      <c r="X51" s="336"/>
      <c r="Y51" s="336"/>
      <c r="Z51" s="336"/>
      <c r="AA51" s="336"/>
      <c r="AB51" s="538"/>
      <c r="AC51" s="538"/>
      <c r="AD51" s="538"/>
      <c r="AE51" s="538"/>
      <c r="AF51" s="538"/>
      <c r="AG51" s="538"/>
      <c r="AH51" s="538"/>
      <c r="AI51" s="538"/>
      <c r="AJ51" s="333"/>
      <c r="AK51" s="333"/>
      <c r="AL51" s="333"/>
      <c r="AM51" s="475"/>
      <c r="AN51" s="306"/>
      <c r="AS51" s="159">
        <v>37</v>
      </c>
      <c r="AT51" s="22" t="str">
        <f t="shared" si="21"/>
        <v>入力なし</v>
      </c>
      <c r="AU51" s="160" t="str">
        <f t="shared" si="11"/>
        <v/>
      </c>
      <c r="AV51" s="160" t="str">
        <f t="shared" si="12"/>
        <v/>
      </c>
      <c r="AW51" s="160" t="str">
        <f t="shared" si="13"/>
        <v/>
      </c>
      <c r="AX51" s="160" t="str">
        <f t="shared" si="22"/>
        <v/>
      </c>
      <c r="AY51" s="160" t="str">
        <f t="shared" si="23"/>
        <v xml:space="preserve">[旅行/滞在期間(自)] </v>
      </c>
      <c r="AZ51" s="160" t="str">
        <f t="shared" si="24"/>
        <v xml:space="preserve">[旅行/滞在期間(至)] </v>
      </c>
      <c r="BA51" s="160" t="str">
        <f t="shared" si="25"/>
        <v xml:space="preserve">[主たる訪問先] </v>
      </c>
      <c r="BB51" s="160" t="str">
        <f t="shared" si="14"/>
        <v/>
      </c>
      <c r="BC51" s="160" t="str">
        <f t="shared" si="15"/>
        <v xml:space="preserve">[旅行/滞在期間(自)] [旅行/滞在期間(至)] [主たる訪問先] </v>
      </c>
      <c r="BD51" s="307" t="str">
        <f t="shared" si="26"/>
        <v/>
      </c>
      <c r="BE51" s="187" t="str">
        <f t="shared" si="16"/>
        <v/>
      </c>
      <c r="BF51" s="264" t="str">
        <f t="shared" si="17"/>
        <v/>
      </c>
      <c r="BG51" s="160">
        <f>COUNTIF('【B1(1)】日本側参加者リスト'!$N$11:$N$111,'【B1(3)】派遣・受入実績'!I51)</f>
        <v>0</v>
      </c>
      <c r="BH51" s="160">
        <f>COUNTIF('【B1(2)】相手国側参加者リスト'!$K$12:$W$111,'【B1(3)】派遣・受入実績'!I51)</f>
        <v>0</v>
      </c>
      <c r="BI51" s="307" t="str">
        <f t="shared" si="18"/>
        <v/>
      </c>
      <c r="BJ51" s="307" t="str">
        <f t="shared" si="27"/>
        <v/>
      </c>
      <c r="BK51" s="307" t="str">
        <f t="shared" si="19"/>
        <v/>
      </c>
      <c r="BR51" s="197"/>
      <c r="BS51" s="210" t="s">
        <v>212</v>
      </c>
      <c r="BT51" s="249" t="s">
        <v>487</v>
      </c>
      <c r="BU51" s="214"/>
      <c r="BV51" s="214"/>
      <c r="BW51" s="287"/>
      <c r="BX51" s="287"/>
      <c r="BY51" s="287"/>
      <c r="BZ51" s="287"/>
      <c r="CA51" s="287"/>
      <c r="CB51" s="214"/>
      <c r="CC51" s="219"/>
      <c r="CD51" s="220"/>
    </row>
    <row r="52" spans="1:82" ht="32.25" customHeight="1">
      <c r="A52" s="157" t="str">
        <f t="shared" si="20"/>
        <v/>
      </c>
      <c r="C52" s="323">
        <v>38</v>
      </c>
      <c r="D52" s="539"/>
      <c r="E52" s="539"/>
      <c r="F52" s="540"/>
      <c r="G52" s="540"/>
      <c r="H52" s="540"/>
      <c r="I52" s="333"/>
      <c r="J52" s="333"/>
      <c r="K52" s="333"/>
      <c r="L52" s="333"/>
      <c r="M52" s="333"/>
      <c r="N52" s="333"/>
      <c r="O52" s="333"/>
      <c r="P52" s="333"/>
      <c r="Q52" s="333"/>
      <c r="R52" s="333"/>
      <c r="S52" s="333"/>
      <c r="T52" s="537"/>
      <c r="U52" s="537"/>
      <c r="V52" s="336"/>
      <c r="W52" s="336"/>
      <c r="X52" s="336"/>
      <c r="Y52" s="336"/>
      <c r="Z52" s="336"/>
      <c r="AA52" s="336"/>
      <c r="AB52" s="538"/>
      <c r="AC52" s="538"/>
      <c r="AD52" s="538"/>
      <c r="AE52" s="538"/>
      <c r="AF52" s="538"/>
      <c r="AG52" s="538"/>
      <c r="AH52" s="538"/>
      <c r="AI52" s="538"/>
      <c r="AJ52" s="333"/>
      <c r="AK52" s="333"/>
      <c r="AL52" s="333"/>
      <c r="AM52" s="475"/>
      <c r="AN52" s="306"/>
      <c r="AS52" s="159">
        <v>38</v>
      </c>
      <c r="AT52" s="22" t="str">
        <f t="shared" si="21"/>
        <v>入力なし</v>
      </c>
      <c r="AU52" s="160" t="str">
        <f t="shared" si="11"/>
        <v/>
      </c>
      <c r="AV52" s="160" t="str">
        <f t="shared" si="12"/>
        <v/>
      </c>
      <c r="AW52" s="160" t="str">
        <f t="shared" si="13"/>
        <v/>
      </c>
      <c r="AX52" s="160" t="str">
        <f t="shared" si="22"/>
        <v/>
      </c>
      <c r="AY52" s="160" t="str">
        <f t="shared" si="23"/>
        <v xml:space="preserve">[旅行/滞在期間(自)] </v>
      </c>
      <c r="AZ52" s="160" t="str">
        <f t="shared" si="24"/>
        <v xml:space="preserve">[旅行/滞在期間(至)] </v>
      </c>
      <c r="BA52" s="160" t="str">
        <f t="shared" si="25"/>
        <v xml:space="preserve">[主たる訪問先] </v>
      </c>
      <c r="BB52" s="160" t="str">
        <f t="shared" si="14"/>
        <v/>
      </c>
      <c r="BC52" s="160" t="str">
        <f t="shared" si="15"/>
        <v xml:space="preserve">[旅行/滞在期間(自)] [旅行/滞在期間(至)] [主たる訪問先] </v>
      </c>
      <c r="BD52" s="307" t="str">
        <f t="shared" si="26"/>
        <v/>
      </c>
      <c r="BE52" s="187" t="str">
        <f t="shared" si="16"/>
        <v/>
      </c>
      <c r="BF52" s="264" t="str">
        <f t="shared" si="17"/>
        <v/>
      </c>
      <c r="BG52" s="160">
        <f>COUNTIF('【B1(1)】日本側参加者リスト'!$N$11:$N$111,'【B1(3)】派遣・受入実績'!I52)</f>
        <v>0</v>
      </c>
      <c r="BH52" s="160">
        <f>COUNTIF('【B1(2)】相手国側参加者リスト'!$K$12:$W$111,'【B1(3)】派遣・受入実績'!I52)</f>
        <v>0</v>
      </c>
      <c r="BI52" s="307" t="str">
        <f t="shared" si="18"/>
        <v/>
      </c>
      <c r="BJ52" s="307" t="str">
        <f t="shared" si="27"/>
        <v/>
      </c>
      <c r="BK52" s="307" t="str">
        <f t="shared" si="19"/>
        <v/>
      </c>
      <c r="BR52" s="198"/>
      <c r="BS52" s="210" t="s">
        <v>217</v>
      </c>
      <c r="BT52" s="249" t="s">
        <v>488</v>
      </c>
      <c r="BU52" s="214"/>
      <c r="BV52" s="214"/>
      <c r="BW52" s="287"/>
      <c r="BX52" s="287"/>
      <c r="BY52" s="287"/>
      <c r="BZ52" s="287"/>
      <c r="CA52" s="287"/>
      <c r="CB52" s="190"/>
      <c r="CC52" s="219"/>
      <c r="CD52" s="220"/>
    </row>
    <row r="53" spans="1:82" ht="32.25" customHeight="1">
      <c r="A53" s="157" t="str">
        <f t="shared" si="20"/>
        <v/>
      </c>
      <c r="C53" s="323">
        <v>39</v>
      </c>
      <c r="D53" s="539"/>
      <c r="E53" s="539"/>
      <c r="F53" s="540"/>
      <c r="G53" s="540"/>
      <c r="H53" s="540"/>
      <c r="I53" s="333"/>
      <c r="J53" s="333"/>
      <c r="K53" s="333"/>
      <c r="L53" s="333"/>
      <c r="M53" s="333"/>
      <c r="N53" s="333"/>
      <c r="O53" s="333"/>
      <c r="P53" s="333"/>
      <c r="Q53" s="333"/>
      <c r="R53" s="333"/>
      <c r="S53" s="333"/>
      <c r="T53" s="537"/>
      <c r="U53" s="537"/>
      <c r="V53" s="336"/>
      <c r="W53" s="336"/>
      <c r="X53" s="336"/>
      <c r="Y53" s="336"/>
      <c r="Z53" s="336"/>
      <c r="AA53" s="336"/>
      <c r="AB53" s="538"/>
      <c r="AC53" s="538"/>
      <c r="AD53" s="538"/>
      <c r="AE53" s="538"/>
      <c r="AF53" s="538"/>
      <c r="AG53" s="538"/>
      <c r="AH53" s="538"/>
      <c r="AI53" s="538"/>
      <c r="AJ53" s="333"/>
      <c r="AK53" s="333"/>
      <c r="AL53" s="333"/>
      <c r="AM53" s="475"/>
      <c r="AN53" s="306"/>
      <c r="AS53" s="159">
        <v>39</v>
      </c>
      <c r="AT53" s="22" t="str">
        <f t="shared" si="21"/>
        <v>入力なし</v>
      </c>
      <c r="AU53" s="160" t="str">
        <f t="shared" si="11"/>
        <v/>
      </c>
      <c r="AV53" s="160" t="str">
        <f t="shared" si="12"/>
        <v/>
      </c>
      <c r="AW53" s="160" t="str">
        <f t="shared" si="13"/>
        <v/>
      </c>
      <c r="AX53" s="160" t="str">
        <f t="shared" si="22"/>
        <v/>
      </c>
      <c r="AY53" s="160" t="str">
        <f t="shared" si="23"/>
        <v xml:space="preserve">[旅行/滞在期間(自)] </v>
      </c>
      <c r="AZ53" s="160" t="str">
        <f t="shared" si="24"/>
        <v xml:space="preserve">[旅行/滞在期間(至)] </v>
      </c>
      <c r="BA53" s="160" t="str">
        <f t="shared" si="25"/>
        <v xml:space="preserve">[主たる訪問先] </v>
      </c>
      <c r="BB53" s="160" t="str">
        <f t="shared" si="14"/>
        <v/>
      </c>
      <c r="BC53" s="160" t="str">
        <f t="shared" si="15"/>
        <v xml:space="preserve">[旅行/滞在期間(自)] [旅行/滞在期間(至)] [主たる訪問先] </v>
      </c>
      <c r="BD53" s="307" t="str">
        <f t="shared" si="26"/>
        <v/>
      </c>
      <c r="BE53" s="187" t="str">
        <f t="shared" si="16"/>
        <v/>
      </c>
      <c r="BF53" s="264" t="str">
        <f t="shared" si="17"/>
        <v/>
      </c>
      <c r="BG53" s="160">
        <f>COUNTIF('【B1(1)】日本側参加者リスト'!$N$11:$N$111,'【B1(3)】派遣・受入実績'!I53)</f>
        <v>0</v>
      </c>
      <c r="BH53" s="160">
        <f>COUNTIF('【B1(2)】相手国側参加者リスト'!$K$12:$W$111,'【B1(3)】派遣・受入実績'!I53)</f>
        <v>0</v>
      </c>
      <c r="BI53" s="307" t="str">
        <f t="shared" si="18"/>
        <v/>
      </c>
      <c r="BJ53" s="307" t="str">
        <f t="shared" si="27"/>
        <v/>
      </c>
      <c r="BK53" s="307" t="str">
        <f t="shared" si="19"/>
        <v/>
      </c>
    </row>
    <row r="54" spans="1:82" ht="32.25" customHeight="1">
      <c r="A54" s="157" t="str">
        <f t="shared" si="20"/>
        <v/>
      </c>
      <c r="C54" s="323">
        <v>40</v>
      </c>
      <c r="D54" s="539"/>
      <c r="E54" s="539"/>
      <c r="F54" s="540"/>
      <c r="G54" s="540"/>
      <c r="H54" s="540"/>
      <c r="I54" s="333"/>
      <c r="J54" s="333"/>
      <c r="K54" s="333"/>
      <c r="L54" s="333"/>
      <c r="M54" s="333"/>
      <c r="N54" s="333"/>
      <c r="O54" s="333"/>
      <c r="P54" s="333"/>
      <c r="Q54" s="333"/>
      <c r="R54" s="333"/>
      <c r="S54" s="333"/>
      <c r="T54" s="537"/>
      <c r="U54" s="537"/>
      <c r="V54" s="336"/>
      <c r="W54" s="336"/>
      <c r="X54" s="336"/>
      <c r="Y54" s="336"/>
      <c r="Z54" s="336"/>
      <c r="AA54" s="336"/>
      <c r="AB54" s="538"/>
      <c r="AC54" s="538"/>
      <c r="AD54" s="538"/>
      <c r="AE54" s="538"/>
      <c r="AF54" s="538"/>
      <c r="AG54" s="538"/>
      <c r="AH54" s="538"/>
      <c r="AI54" s="538"/>
      <c r="AJ54" s="333"/>
      <c r="AK54" s="333"/>
      <c r="AL54" s="333"/>
      <c r="AM54" s="475"/>
      <c r="AN54" s="306"/>
      <c r="AS54" s="159">
        <v>40</v>
      </c>
      <c r="AT54" s="22" t="str">
        <f t="shared" si="21"/>
        <v>入力なし</v>
      </c>
      <c r="AU54" s="160" t="str">
        <f t="shared" si="11"/>
        <v/>
      </c>
      <c r="AV54" s="160" t="str">
        <f t="shared" si="12"/>
        <v/>
      </c>
      <c r="AW54" s="160" t="str">
        <f t="shared" si="13"/>
        <v/>
      </c>
      <c r="AX54" s="160" t="str">
        <f t="shared" si="22"/>
        <v/>
      </c>
      <c r="AY54" s="160" t="str">
        <f t="shared" si="23"/>
        <v xml:space="preserve">[旅行/滞在期間(自)] </v>
      </c>
      <c r="AZ54" s="160" t="str">
        <f t="shared" si="24"/>
        <v xml:space="preserve">[旅行/滞在期間(至)] </v>
      </c>
      <c r="BA54" s="160" t="str">
        <f t="shared" si="25"/>
        <v xml:space="preserve">[主たる訪問先] </v>
      </c>
      <c r="BB54" s="160" t="str">
        <f t="shared" si="14"/>
        <v/>
      </c>
      <c r="BC54" s="160" t="str">
        <f t="shared" si="15"/>
        <v xml:space="preserve">[旅行/滞在期間(自)] [旅行/滞在期間(至)] [主たる訪問先] </v>
      </c>
      <c r="BD54" s="307" t="str">
        <f t="shared" si="26"/>
        <v/>
      </c>
      <c r="BE54" s="187" t="str">
        <f t="shared" si="16"/>
        <v/>
      </c>
      <c r="BF54" s="264" t="str">
        <f t="shared" si="17"/>
        <v/>
      </c>
      <c r="BG54" s="160">
        <f>COUNTIF('【B1(1)】日本側参加者リスト'!$N$11:$N$111,'【B1(3)】派遣・受入実績'!I54)</f>
        <v>0</v>
      </c>
      <c r="BH54" s="160">
        <f>COUNTIF('【B1(2)】相手国側参加者リスト'!$K$12:$W$111,'【B1(3)】派遣・受入実績'!I54)</f>
        <v>0</v>
      </c>
      <c r="BI54" s="307" t="str">
        <f t="shared" si="18"/>
        <v/>
      </c>
      <c r="BJ54" s="307" t="str">
        <f t="shared" si="27"/>
        <v/>
      </c>
      <c r="BK54" s="307" t="str">
        <f t="shared" si="19"/>
        <v/>
      </c>
    </row>
    <row r="55" spans="1:82" ht="32.25" customHeight="1">
      <c r="A55" s="157" t="str">
        <f t="shared" si="20"/>
        <v/>
      </c>
      <c r="C55" s="323">
        <v>41</v>
      </c>
      <c r="D55" s="539"/>
      <c r="E55" s="539"/>
      <c r="F55" s="540"/>
      <c r="G55" s="540"/>
      <c r="H55" s="540"/>
      <c r="I55" s="333"/>
      <c r="J55" s="333"/>
      <c r="K55" s="333"/>
      <c r="L55" s="333"/>
      <c r="M55" s="333"/>
      <c r="N55" s="333"/>
      <c r="O55" s="333"/>
      <c r="P55" s="333"/>
      <c r="Q55" s="333"/>
      <c r="R55" s="333"/>
      <c r="S55" s="333"/>
      <c r="T55" s="537"/>
      <c r="U55" s="537"/>
      <c r="V55" s="336"/>
      <c r="W55" s="336"/>
      <c r="X55" s="336"/>
      <c r="Y55" s="336"/>
      <c r="Z55" s="336"/>
      <c r="AA55" s="336"/>
      <c r="AB55" s="538"/>
      <c r="AC55" s="538"/>
      <c r="AD55" s="538"/>
      <c r="AE55" s="538"/>
      <c r="AF55" s="538"/>
      <c r="AG55" s="538"/>
      <c r="AH55" s="538"/>
      <c r="AI55" s="538"/>
      <c r="AJ55" s="333"/>
      <c r="AK55" s="333"/>
      <c r="AL55" s="333"/>
      <c r="AM55" s="475"/>
      <c r="AN55" s="306"/>
      <c r="AS55" s="159">
        <v>41</v>
      </c>
      <c r="AT55" s="22" t="str">
        <f t="shared" si="21"/>
        <v>入力なし</v>
      </c>
      <c r="AU55" s="160" t="str">
        <f t="shared" si="11"/>
        <v/>
      </c>
      <c r="AV55" s="160" t="str">
        <f t="shared" si="12"/>
        <v/>
      </c>
      <c r="AW55" s="160" t="str">
        <f t="shared" si="13"/>
        <v/>
      </c>
      <c r="AX55" s="160" t="str">
        <f t="shared" si="22"/>
        <v/>
      </c>
      <c r="AY55" s="160" t="str">
        <f t="shared" si="23"/>
        <v xml:space="preserve">[旅行/滞在期間(自)] </v>
      </c>
      <c r="AZ55" s="160" t="str">
        <f t="shared" si="24"/>
        <v xml:space="preserve">[旅行/滞在期間(至)] </v>
      </c>
      <c r="BA55" s="160" t="str">
        <f t="shared" si="25"/>
        <v xml:space="preserve">[主たる訪問先] </v>
      </c>
      <c r="BB55" s="160" t="str">
        <f t="shared" si="14"/>
        <v/>
      </c>
      <c r="BC55" s="160" t="str">
        <f t="shared" si="15"/>
        <v xml:space="preserve">[旅行/滞在期間(自)] [旅行/滞在期間(至)] [主たる訪問先] </v>
      </c>
      <c r="BD55" s="307" t="str">
        <f t="shared" si="26"/>
        <v/>
      </c>
      <c r="BE55" s="187" t="str">
        <f t="shared" si="16"/>
        <v/>
      </c>
      <c r="BF55" s="264" t="str">
        <f t="shared" si="17"/>
        <v/>
      </c>
      <c r="BG55" s="160">
        <f>COUNTIF('【B1(1)】日本側参加者リスト'!$N$11:$N$111,'【B1(3)】派遣・受入実績'!I55)</f>
        <v>0</v>
      </c>
      <c r="BH55" s="160">
        <f>COUNTIF('【B1(2)】相手国側参加者リスト'!$K$12:$W$111,'【B1(3)】派遣・受入実績'!I55)</f>
        <v>0</v>
      </c>
      <c r="BI55" s="307" t="str">
        <f t="shared" si="18"/>
        <v/>
      </c>
      <c r="BJ55" s="307" t="str">
        <f t="shared" si="27"/>
        <v/>
      </c>
      <c r="BK55" s="307" t="str">
        <f t="shared" si="19"/>
        <v/>
      </c>
    </row>
    <row r="56" spans="1:82" ht="32.25" customHeight="1">
      <c r="A56" s="157" t="str">
        <f t="shared" si="20"/>
        <v/>
      </c>
      <c r="C56" s="323">
        <v>42</v>
      </c>
      <c r="D56" s="539"/>
      <c r="E56" s="539"/>
      <c r="F56" s="540"/>
      <c r="G56" s="540"/>
      <c r="H56" s="540"/>
      <c r="I56" s="333"/>
      <c r="J56" s="333"/>
      <c r="K56" s="333"/>
      <c r="L56" s="333"/>
      <c r="M56" s="333"/>
      <c r="N56" s="333"/>
      <c r="O56" s="333"/>
      <c r="P56" s="333"/>
      <c r="Q56" s="333"/>
      <c r="R56" s="333"/>
      <c r="S56" s="333"/>
      <c r="T56" s="537"/>
      <c r="U56" s="537"/>
      <c r="V56" s="336"/>
      <c r="W56" s="336"/>
      <c r="X56" s="336"/>
      <c r="Y56" s="336"/>
      <c r="Z56" s="336"/>
      <c r="AA56" s="336"/>
      <c r="AB56" s="538"/>
      <c r="AC56" s="538"/>
      <c r="AD56" s="538"/>
      <c r="AE56" s="538"/>
      <c r="AF56" s="538"/>
      <c r="AG56" s="538"/>
      <c r="AH56" s="538"/>
      <c r="AI56" s="538"/>
      <c r="AJ56" s="333"/>
      <c r="AK56" s="333"/>
      <c r="AL56" s="333"/>
      <c r="AM56" s="475"/>
      <c r="AN56" s="306"/>
      <c r="AS56" s="159">
        <v>42</v>
      </c>
      <c r="AT56" s="22" t="str">
        <f t="shared" si="21"/>
        <v>入力なし</v>
      </c>
      <c r="AU56" s="160" t="str">
        <f t="shared" si="11"/>
        <v/>
      </c>
      <c r="AV56" s="160" t="str">
        <f t="shared" si="12"/>
        <v/>
      </c>
      <c r="AW56" s="160" t="str">
        <f t="shared" si="13"/>
        <v/>
      </c>
      <c r="AX56" s="160" t="str">
        <f t="shared" si="22"/>
        <v/>
      </c>
      <c r="AY56" s="160" t="str">
        <f t="shared" si="23"/>
        <v xml:space="preserve">[旅行/滞在期間(自)] </v>
      </c>
      <c r="AZ56" s="160" t="str">
        <f t="shared" si="24"/>
        <v xml:space="preserve">[旅行/滞在期間(至)] </v>
      </c>
      <c r="BA56" s="160" t="str">
        <f t="shared" si="25"/>
        <v xml:space="preserve">[主たる訪問先] </v>
      </c>
      <c r="BB56" s="160" t="str">
        <f t="shared" si="14"/>
        <v/>
      </c>
      <c r="BC56" s="160" t="str">
        <f t="shared" si="15"/>
        <v xml:space="preserve">[旅行/滞在期間(自)] [旅行/滞在期間(至)] [主たる訪問先] </v>
      </c>
      <c r="BD56" s="307" t="str">
        <f t="shared" si="26"/>
        <v/>
      </c>
      <c r="BE56" s="187" t="str">
        <f t="shared" si="16"/>
        <v/>
      </c>
      <c r="BF56" s="264" t="str">
        <f t="shared" si="17"/>
        <v/>
      </c>
      <c r="BG56" s="160">
        <f>COUNTIF('【B1(1)】日本側参加者リスト'!$N$11:$N$111,'【B1(3)】派遣・受入実績'!I56)</f>
        <v>0</v>
      </c>
      <c r="BH56" s="160">
        <f>COUNTIF('【B1(2)】相手国側参加者リスト'!$K$12:$W$111,'【B1(3)】派遣・受入実績'!I56)</f>
        <v>0</v>
      </c>
      <c r="BI56" s="307" t="str">
        <f t="shared" si="18"/>
        <v/>
      </c>
      <c r="BJ56" s="307" t="str">
        <f t="shared" si="27"/>
        <v/>
      </c>
      <c r="BK56" s="307" t="str">
        <f t="shared" si="19"/>
        <v/>
      </c>
    </row>
    <row r="57" spans="1:82" ht="32.25" customHeight="1">
      <c r="A57" s="157" t="str">
        <f t="shared" si="20"/>
        <v/>
      </c>
      <c r="C57" s="323">
        <v>43</v>
      </c>
      <c r="D57" s="539"/>
      <c r="E57" s="539"/>
      <c r="F57" s="540"/>
      <c r="G57" s="540"/>
      <c r="H57" s="540"/>
      <c r="I57" s="333"/>
      <c r="J57" s="333"/>
      <c r="K57" s="333"/>
      <c r="L57" s="333"/>
      <c r="M57" s="333"/>
      <c r="N57" s="333"/>
      <c r="O57" s="333"/>
      <c r="P57" s="333"/>
      <c r="Q57" s="333"/>
      <c r="R57" s="333"/>
      <c r="S57" s="333"/>
      <c r="T57" s="537"/>
      <c r="U57" s="537"/>
      <c r="V57" s="336"/>
      <c r="W57" s="336"/>
      <c r="X57" s="336"/>
      <c r="Y57" s="336"/>
      <c r="Z57" s="336"/>
      <c r="AA57" s="336"/>
      <c r="AB57" s="538"/>
      <c r="AC57" s="538"/>
      <c r="AD57" s="538"/>
      <c r="AE57" s="538"/>
      <c r="AF57" s="538"/>
      <c r="AG57" s="538"/>
      <c r="AH57" s="538"/>
      <c r="AI57" s="538"/>
      <c r="AJ57" s="333"/>
      <c r="AK57" s="333"/>
      <c r="AL57" s="333"/>
      <c r="AM57" s="475"/>
      <c r="AN57" s="306"/>
      <c r="AS57" s="159">
        <v>43</v>
      </c>
      <c r="AT57" s="22" t="str">
        <f t="shared" si="21"/>
        <v>入力なし</v>
      </c>
      <c r="AU57" s="160" t="str">
        <f t="shared" si="11"/>
        <v/>
      </c>
      <c r="AV57" s="160" t="str">
        <f t="shared" si="12"/>
        <v/>
      </c>
      <c r="AW57" s="160" t="str">
        <f t="shared" si="13"/>
        <v/>
      </c>
      <c r="AX57" s="160" t="str">
        <f t="shared" si="22"/>
        <v/>
      </c>
      <c r="AY57" s="160" t="str">
        <f t="shared" si="23"/>
        <v xml:space="preserve">[旅行/滞在期間(自)] </v>
      </c>
      <c r="AZ57" s="160" t="str">
        <f t="shared" si="24"/>
        <v xml:space="preserve">[旅行/滞在期間(至)] </v>
      </c>
      <c r="BA57" s="160" t="str">
        <f t="shared" si="25"/>
        <v xml:space="preserve">[主たる訪問先] </v>
      </c>
      <c r="BB57" s="160" t="str">
        <f t="shared" si="14"/>
        <v/>
      </c>
      <c r="BC57" s="160" t="str">
        <f t="shared" si="15"/>
        <v xml:space="preserve">[旅行/滞在期間(自)] [旅行/滞在期間(至)] [主たる訪問先] </v>
      </c>
      <c r="BD57" s="307" t="str">
        <f t="shared" si="26"/>
        <v/>
      </c>
      <c r="BE57" s="187" t="str">
        <f t="shared" si="16"/>
        <v/>
      </c>
      <c r="BF57" s="264" t="str">
        <f t="shared" si="17"/>
        <v/>
      </c>
      <c r="BG57" s="160">
        <f>COUNTIF('【B1(1)】日本側参加者リスト'!$N$11:$N$111,'【B1(3)】派遣・受入実績'!I57)</f>
        <v>0</v>
      </c>
      <c r="BH57" s="160">
        <f>COUNTIF('【B1(2)】相手国側参加者リスト'!$K$12:$W$111,'【B1(3)】派遣・受入実績'!I57)</f>
        <v>0</v>
      </c>
      <c r="BI57" s="307" t="str">
        <f t="shared" si="18"/>
        <v/>
      </c>
      <c r="BJ57" s="307" t="str">
        <f t="shared" si="27"/>
        <v/>
      </c>
      <c r="BK57" s="307" t="str">
        <f t="shared" si="19"/>
        <v/>
      </c>
    </row>
    <row r="58" spans="1:82" ht="32.25" customHeight="1">
      <c r="A58" s="157" t="str">
        <f t="shared" si="20"/>
        <v/>
      </c>
      <c r="C58" s="323">
        <v>44</v>
      </c>
      <c r="D58" s="539"/>
      <c r="E58" s="539"/>
      <c r="F58" s="540"/>
      <c r="G58" s="540"/>
      <c r="H58" s="540"/>
      <c r="I58" s="333"/>
      <c r="J58" s="333"/>
      <c r="K58" s="333"/>
      <c r="L58" s="333"/>
      <c r="M58" s="333"/>
      <c r="N58" s="333"/>
      <c r="O58" s="333"/>
      <c r="P58" s="333"/>
      <c r="Q58" s="333"/>
      <c r="R58" s="333"/>
      <c r="S58" s="333"/>
      <c r="T58" s="537"/>
      <c r="U58" s="537"/>
      <c r="V58" s="336"/>
      <c r="W58" s="336"/>
      <c r="X58" s="336"/>
      <c r="Y58" s="336"/>
      <c r="Z58" s="336"/>
      <c r="AA58" s="336"/>
      <c r="AB58" s="538"/>
      <c r="AC58" s="538"/>
      <c r="AD58" s="538"/>
      <c r="AE58" s="538"/>
      <c r="AF58" s="538"/>
      <c r="AG58" s="538"/>
      <c r="AH58" s="538"/>
      <c r="AI58" s="538"/>
      <c r="AJ58" s="333"/>
      <c r="AK58" s="333"/>
      <c r="AL58" s="333"/>
      <c r="AM58" s="475"/>
      <c r="AN58" s="306"/>
      <c r="AS58" s="159">
        <v>44</v>
      </c>
      <c r="AT58" s="22" t="str">
        <f t="shared" si="21"/>
        <v>入力なし</v>
      </c>
      <c r="AU58" s="160" t="str">
        <f t="shared" si="11"/>
        <v/>
      </c>
      <c r="AV58" s="160" t="str">
        <f t="shared" si="12"/>
        <v/>
      </c>
      <c r="AW58" s="160" t="str">
        <f t="shared" si="13"/>
        <v/>
      </c>
      <c r="AX58" s="160" t="str">
        <f t="shared" si="22"/>
        <v/>
      </c>
      <c r="AY58" s="160" t="str">
        <f t="shared" si="23"/>
        <v xml:space="preserve">[旅行/滞在期間(自)] </v>
      </c>
      <c r="AZ58" s="160" t="str">
        <f t="shared" si="24"/>
        <v xml:space="preserve">[旅行/滞在期間(至)] </v>
      </c>
      <c r="BA58" s="160" t="str">
        <f t="shared" si="25"/>
        <v xml:space="preserve">[主たる訪問先] </v>
      </c>
      <c r="BB58" s="160" t="str">
        <f t="shared" si="14"/>
        <v/>
      </c>
      <c r="BC58" s="160" t="str">
        <f t="shared" si="15"/>
        <v xml:space="preserve">[旅行/滞在期間(自)] [旅行/滞在期間(至)] [主たる訪問先] </v>
      </c>
      <c r="BD58" s="307" t="str">
        <f t="shared" si="26"/>
        <v/>
      </c>
      <c r="BE58" s="187" t="str">
        <f t="shared" si="16"/>
        <v/>
      </c>
      <c r="BF58" s="264" t="str">
        <f t="shared" si="17"/>
        <v/>
      </c>
      <c r="BG58" s="160">
        <f>COUNTIF('【B1(1)】日本側参加者リスト'!$N$11:$N$111,'【B1(3)】派遣・受入実績'!I58)</f>
        <v>0</v>
      </c>
      <c r="BH58" s="160">
        <f>COUNTIF('【B1(2)】相手国側参加者リスト'!$K$12:$W$111,'【B1(3)】派遣・受入実績'!I58)</f>
        <v>0</v>
      </c>
      <c r="BI58" s="307" t="str">
        <f t="shared" si="18"/>
        <v/>
      </c>
      <c r="BJ58" s="307" t="str">
        <f t="shared" si="27"/>
        <v/>
      </c>
      <c r="BK58" s="307" t="str">
        <f t="shared" si="19"/>
        <v/>
      </c>
    </row>
    <row r="59" spans="1:82" ht="32.25" customHeight="1">
      <c r="A59" s="157" t="str">
        <f t="shared" si="20"/>
        <v/>
      </c>
      <c r="C59" s="323">
        <v>45</v>
      </c>
      <c r="D59" s="539"/>
      <c r="E59" s="539"/>
      <c r="F59" s="540"/>
      <c r="G59" s="540"/>
      <c r="H59" s="540"/>
      <c r="I59" s="333"/>
      <c r="J59" s="333"/>
      <c r="K59" s="333"/>
      <c r="L59" s="333"/>
      <c r="M59" s="333"/>
      <c r="N59" s="333"/>
      <c r="O59" s="333"/>
      <c r="P59" s="333"/>
      <c r="Q59" s="333"/>
      <c r="R59" s="333"/>
      <c r="S59" s="333"/>
      <c r="T59" s="537"/>
      <c r="U59" s="537"/>
      <c r="V59" s="336"/>
      <c r="W59" s="336"/>
      <c r="X59" s="336"/>
      <c r="Y59" s="336"/>
      <c r="Z59" s="336"/>
      <c r="AA59" s="336"/>
      <c r="AB59" s="538"/>
      <c r="AC59" s="538"/>
      <c r="AD59" s="538"/>
      <c r="AE59" s="538"/>
      <c r="AF59" s="538"/>
      <c r="AG59" s="538"/>
      <c r="AH59" s="538"/>
      <c r="AI59" s="538"/>
      <c r="AJ59" s="333"/>
      <c r="AK59" s="333"/>
      <c r="AL59" s="333"/>
      <c r="AM59" s="475"/>
      <c r="AN59" s="306"/>
      <c r="AS59" s="159">
        <v>45</v>
      </c>
      <c r="AT59" s="22" t="str">
        <f t="shared" si="21"/>
        <v>入力なし</v>
      </c>
      <c r="AU59" s="160" t="str">
        <f t="shared" si="11"/>
        <v/>
      </c>
      <c r="AV59" s="160" t="str">
        <f t="shared" si="12"/>
        <v/>
      </c>
      <c r="AW59" s="160" t="str">
        <f t="shared" si="13"/>
        <v/>
      </c>
      <c r="AX59" s="160" t="str">
        <f t="shared" si="22"/>
        <v/>
      </c>
      <c r="AY59" s="160" t="str">
        <f t="shared" si="23"/>
        <v xml:space="preserve">[旅行/滞在期間(自)] </v>
      </c>
      <c r="AZ59" s="160" t="str">
        <f t="shared" si="24"/>
        <v xml:space="preserve">[旅行/滞在期間(至)] </v>
      </c>
      <c r="BA59" s="160" t="str">
        <f t="shared" si="25"/>
        <v xml:space="preserve">[主たる訪問先] </v>
      </c>
      <c r="BB59" s="160" t="str">
        <f t="shared" si="14"/>
        <v/>
      </c>
      <c r="BC59" s="160" t="str">
        <f t="shared" si="15"/>
        <v xml:space="preserve">[旅行/滞在期間(自)] [旅行/滞在期間(至)] [主たる訪問先] </v>
      </c>
      <c r="BD59" s="307" t="str">
        <f t="shared" si="26"/>
        <v/>
      </c>
      <c r="BE59" s="187" t="str">
        <f t="shared" si="16"/>
        <v/>
      </c>
      <c r="BF59" s="264" t="str">
        <f t="shared" si="17"/>
        <v/>
      </c>
      <c r="BG59" s="160">
        <f>COUNTIF('【B1(1)】日本側参加者リスト'!$N$11:$N$111,'【B1(3)】派遣・受入実績'!I59)</f>
        <v>0</v>
      </c>
      <c r="BH59" s="160">
        <f>COUNTIF('【B1(2)】相手国側参加者リスト'!$K$12:$W$111,'【B1(3)】派遣・受入実績'!I59)</f>
        <v>0</v>
      </c>
      <c r="BI59" s="307" t="str">
        <f t="shared" si="18"/>
        <v/>
      </c>
      <c r="BJ59" s="307" t="str">
        <f t="shared" si="27"/>
        <v/>
      </c>
      <c r="BK59" s="307" t="str">
        <f t="shared" si="19"/>
        <v/>
      </c>
    </row>
    <row r="60" spans="1:82" ht="32.25" customHeight="1">
      <c r="A60" s="157" t="str">
        <f t="shared" si="20"/>
        <v/>
      </c>
      <c r="C60" s="323">
        <v>46</v>
      </c>
      <c r="D60" s="539"/>
      <c r="E60" s="539"/>
      <c r="F60" s="540"/>
      <c r="G60" s="540"/>
      <c r="H60" s="540"/>
      <c r="I60" s="333"/>
      <c r="J60" s="333"/>
      <c r="K60" s="333"/>
      <c r="L60" s="333"/>
      <c r="M60" s="333"/>
      <c r="N60" s="333"/>
      <c r="O60" s="333"/>
      <c r="P60" s="333"/>
      <c r="Q60" s="333"/>
      <c r="R60" s="333"/>
      <c r="S60" s="333"/>
      <c r="T60" s="537"/>
      <c r="U60" s="537"/>
      <c r="V60" s="336"/>
      <c r="W60" s="336"/>
      <c r="X60" s="336"/>
      <c r="Y60" s="336"/>
      <c r="Z60" s="336"/>
      <c r="AA60" s="336"/>
      <c r="AB60" s="538"/>
      <c r="AC60" s="538"/>
      <c r="AD60" s="538"/>
      <c r="AE60" s="538"/>
      <c r="AF60" s="538"/>
      <c r="AG60" s="538"/>
      <c r="AH60" s="538"/>
      <c r="AI60" s="538"/>
      <c r="AJ60" s="333"/>
      <c r="AK60" s="333"/>
      <c r="AL60" s="333"/>
      <c r="AM60" s="475"/>
      <c r="AN60" s="306"/>
      <c r="AS60" s="159">
        <v>46</v>
      </c>
      <c r="AT60" s="22" t="str">
        <f t="shared" si="21"/>
        <v>入力なし</v>
      </c>
      <c r="AU60" s="160" t="str">
        <f t="shared" si="11"/>
        <v/>
      </c>
      <c r="AV60" s="160" t="str">
        <f t="shared" si="12"/>
        <v/>
      </c>
      <c r="AW60" s="160" t="str">
        <f t="shared" si="13"/>
        <v/>
      </c>
      <c r="AX60" s="160" t="str">
        <f t="shared" si="22"/>
        <v/>
      </c>
      <c r="AY60" s="160" t="str">
        <f t="shared" si="23"/>
        <v xml:space="preserve">[旅行/滞在期間(自)] </v>
      </c>
      <c r="AZ60" s="160" t="str">
        <f t="shared" si="24"/>
        <v xml:space="preserve">[旅行/滞在期間(至)] </v>
      </c>
      <c r="BA60" s="160" t="str">
        <f t="shared" si="25"/>
        <v xml:space="preserve">[主たる訪問先] </v>
      </c>
      <c r="BB60" s="160" t="str">
        <f t="shared" si="14"/>
        <v/>
      </c>
      <c r="BC60" s="160" t="str">
        <f t="shared" si="15"/>
        <v xml:space="preserve">[旅行/滞在期間(自)] [旅行/滞在期間(至)] [主たる訪問先] </v>
      </c>
      <c r="BD60" s="307" t="str">
        <f t="shared" si="26"/>
        <v/>
      </c>
      <c r="BE60" s="187" t="str">
        <f t="shared" si="16"/>
        <v/>
      </c>
      <c r="BF60" s="264" t="str">
        <f t="shared" si="17"/>
        <v/>
      </c>
      <c r="BG60" s="160">
        <f>COUNTIF('【B1(1)】日本側参加者リスト'!$N$11:$N$111,'【B1(3)】派遣・受入実績'!I60)</f>
        <v>0</v>
      </c>
      <c r="BH60" s="160">
        <f>COUNTIF('【B1(2)】相手国側参加者リスト'!$K$12:$W$111,'【B1(3)】派遣・受入実績'!I60)</f>
        <v>0</v>
      </c>
      <c r="BI60" s="307" t="str">
        <f t="shared" si="18"/>
        <v/>
      </c>
      <c r="BJ60" s="307" t="str">
        <f t="shared" si="27"/>
        <v/>
      </c>
      <c r="BK60" s="307" t="str">
        <f t="shared" si="19"/>
        <v/>
      </c>
    </row>
    <row r="61" spans="1:82" ht="32.25" customHeight="1">
      <c r="A61" s="157" t="str">
        <f t="shared" si="20"/>
        <v/>
      </c>
      <c r="C61" s="323">
        <v>47</v>
      </c>
      <c r="D61" s="539"/>
      <c r="E61" s="539"/>
      <c r="F61" s="540"/>
      <c r="G61" s="540"/>
      <c r="H61" s="540"/>
      <c r="I61" s="333"/>
      <c r="J61" s="333"/>
      <c r="K61" s="333"/>
      <c r="L61" s="333"/>
      <c r="M61" s="333"/>
      <c r="N61" s="333"/>
      <c r="O61" s="333"/>
      <c r="P61" s="333"/>
      <c r="Q61" s="333"/>
      <c r="R61" s="333"/>
      <c r="S61" s="333"/>
      <c r="T61" s="537"/>
      <c r="U61" s="537"/>
      <c r="V61" s="336"/>
      <c r="W61" s="336"/>
      <c r="X61" s="336"/>
      <c r="Y61" s="336"/>
      <c r="Z61" s="336"/>
      <c r="AA61" s="336"/>
      <c r="AB61" s="538"/>
      <c r="AC61" s="538"/>
      <c r="AD61" s="538"/>
      <c r="AE61" s="538"/>
      <c r="AF61" s="538"/>
      <c r="AG61" s="538"/>
      <c r="AH61" s="538"/>
      <c r="AI61" s="538"/>
      <c r="AJ61" s="333"/>
      <c r="AK61" s="333"/>
      <c r="AL61" s="333"/>
      <c r="AM61" s="475"/>
      <c r="AN61" s="306"/>
      <c r="AS61" s="159">
        <v>47</v>
      </c>
      <c r="AT61" s="22" t="str">
        <f t="shared" si="21"/>
        <v>入力なし</v>
      </c>
      <c r="AU61" s="160" t="str">
        <f t="shared" si="11"/>
        <v/>
      </c>
      <c r="AV61" s="160" t="str">
        <f t="shared" si="12"/>
        <v/>
      </c>
      <c r="AW61" s="160" t="str">
        <f t="shared" si="13"/>
        <v/>
      </c>
      <c r="AX61" s="160" t="str">
        <f t="shared" si="22"/>
        <v/>
      </c>
      <c r="AY61" s="160" t="str">
        <f t="shared" si="23"/>
        <v xml:space="preserve">[旅行/滞在期間(自)] </v>
      </c>
      <c r="AZ61" s="160" t="str">
        <f t="shared" si="24"/>
        <v xml:space="preserve">[旅行/滞在期間(至)] </v>
      </c>
      <c r="BA61" s="160" t="str">
        <f t="shared" si="25"/>
        <v xml:space="preserve">[主たる訪問先] </v>
      </c>
      <c r="BB61" s="160" t="str">
        <f t="shared" si="14"/>
        <v/>
      </c>
      <c r="BC61" s="160" t="str">
        <f t="shared" si="15"/>
        <v xml:space="preserve">[旅行/滞在期間(自)] [旅行/滞在期間(至)] [主たる訪問先] </v>
      </c>
      <c r="BD61" s="307" t="str">
        <f t="shared" si="26"/>
        <v/>
      </c>
      <c r="BE61" s="187" t="str">
        <f t="shared" si="16"/>
        <v/>
      </c>
      <c r="BF61" s="264" t="str">
        <f t="shared" si="17"/>
        <v/>
      </c>
      <c r="BG61" s="160">
        <f>COUNTIF('【B1(1)】日本側参加者リスト'!$N$11:$N$111,'【B1(3)】派遣・受入実績'!I61)</f>
        <v>0</v>
      </c>
      <c r="BH61" s="160">
        <f>COUNTIF('【B1(2)】相手国側参加者リスト'!$K$12:$W$111,'【B1(3)】派遣・受入実績'!I61)</f>
        <v>0</v>
      </c>
      <c r="BI61" s="307" t="str">
        <f t="shared" si="18"/>
        <v/>
      </c>
      <c r="BJ61" s="307" t="str">
        <f t="shared" si="27"/>
        <v/>
      </c>
      <c r="BK61" s="307" t="str">
        <f t="shared" si="19"/>
        <v/>
      </c>
    </row>
    <row r="62" spans="1:82" ht="32.25" customHeight="1">
      <c r="A62" s="157" t="str">
        <f t="shared" si="20"/>
        <v/>
      </c>
      <c r="C62" s="323">
        <v>48</v>
      </c>
      <c r="D62" s="539"/>
      <c r="E62" s="539"/>
      <c r="F62" s="540"/>
      <c r="G62" s="540"/>
      <c r="H62" s="540"/>
      <c r="I62" s="333"/>
      <c r="J62" s="333"/>
      <c r="K62" s="333"/>
      <c r="L62" s="333"/>
      <c r="M62" s="333"/>
      <c r="N62" s="333"/>
      <c r="O62" s="333"/>
      <c r="P62" s="333"/>
      <c r="Q62" s="333"/>
      <c r="R62" s="333"/>
      <c r="S62" s="333"/>
      <c r="T62" s="537"/>
      <c r="U62" s="537"/>
      <c r="V62" s="336"/>
      <c r="W62" s="336"/>
      <c r="X62" s="336"/>
      <c r="Y62" s="336"/>
      <c r="Z62" s="336"/>
      <c r="AA62" s="336"/>
      <c r="AB62" s="538"/>
      <c r="AC62" s="538"/>
      <c r="AD62" s="538"/>
      <c r="AE62" s="538"/>
      <c r="AF62" s="538"/>
      <c r="AG62" s="538"/>
      <c r="AH62" s="538"/>
      <c r="AI62" s="538"/>
      <c r="AJ62" s="333"/>
      <c r="AK62" s="333"/>
      <c r="AL62" s="333"/>
      <c r="AM62" s="475"/>
      <c r="AN62" s="306"/>
      <c r="AS62" s="159">
        <v>48</v>
      </c>
      <c r="AT62" s="22" t="str">
        <f t="shared" si="21"/>
        <v>入力なし</v>
      </c>
      <c r="AU62" s="160" t="str">
        <f t="shared" si="11"/>
        <v/>
      </c>
      <c r="AV62" s="160" t="str">
        <f t="shared" si="12"/>
        <v/>
      </c>
      <c r="AW62" s="160" t="str">
        <f t="shared" si="13"/>
        <v/>
      </c>
      <c r="AX62" s="160" t="str">
        <f t="shared" si="22"/>
        <v/>
      </c>
      <c r="AY62" s="160" t="str">
        <f t="shared" si="23"/>
        <v xml:space="preserve">[旅行/滞在期間(自)] </v>
      </c>
      <c r="AZ62" s="160" t="str">
        <f t="shared" si="24"/>
        <v xml:space="preserve">[旅行/滞在期間(至)] </v>
      </c>
      <c r="BA62" s="160" t="str">
        <f t="shared" si="25"/>
        <v xml:space="preserve">[主たる訪問先] </v>
      </c>
      <c r="BB62" s="160" t="str">
        <f t="shared" si="14"/>
        <v/>
      </c>
      <c r="BC62" s="160" t="str">
        <f t="shared" si="15"/>
        <v xml:space="preserve">[旅行/滞在期間(自)] [旅行/滞在期間(至)] [主たる訪問先] </v>
      </c>
      <c r="BD62" s="307" t="str">
        <f t="shared" si="26"/>
        <v/>
      </c>
      <c r="BE62" s="187" t="str">
        <f t="shared" si="16"/>
        <v/>
      </c>
      <c r="BF62" s="264" t="str">
        <f t="shared" si="17"/>
        <v/>
      </c>
      <c r="BG62" s="160">
        <f>COUNTIF('【B1(1)】日本側参加者リスト'!$N$11:$N$111,'【B1(3)】派遣・受入実績'!I62)</f>
        <v>0</v>
      </c>
      <c r="BH62" s="160">
        <f>COUNTIF('【B1(2)】相手国側参加者リスト'!$K$12:$W$111,'【B1(3)】派遣・受入実績'!I62)</f>
        <v>0</v>
      </c>
      <c r="BI62" s="307" t="str">
        <f t="shared" si="18"/>
        <v/>
      </c>
      <c r="BJ62" s="307" t="str">
        <f t="shared" si="27"/>
        <v/>
      </c>
      <c r="BK62" s="307" t="str">
        <f t="shared" si="19"/>
        <v/>
      </c>
    </row>
    <row r="63" spans="1:82" ht="32.25" customHeight="1">
      <c r="A63" s="157" t="str">
        <f t="shared" si="20"/>
        <v/>
      </c>
      <c r="C63" s="323">
        <v>49</v>
      </c>
      <c r="D63" s="539"/>
      <c r="E63" s="539"/>
      <c r="F63" s="540"/>
      <c r="G63" s="540"/>
      <c r="H63" s="540"/>
      <c r="I63" s="333"/>
      <c r="J63" s="333"/>
      <c r="K63" s="333"/>
      <c r="L63" s="333"/>
      <c r="M63" s="333"/>
      <c r="N63" s="333"/>
      <c r="O63" s="333"/>
      <c r="P63" s="333"/>
      <c r="Q63" s="333"/>
      <c r="R63" s="333"/>
      <c r="S63" s="333"/>
      <c r="T63" s="537"/>
      <c r="U63" s="537"/>
      <c r="V63" s="336"/>
      <c r="W63" s="336"/>
      <c r="X63" s="336"/>
      <c r="Y63" s="336"/>
      <c r="Z63" s="336"/>
      <c r="AA63" s="336"/>
      <c r="AB63" s="538"/>
      <c r="AC63" s="538"/>
      <c r="AD63" s="538"/>
      <c r="AE63" s="538"/>
      <c r="AF63" s="538"/>
      <c r="AG63" s="538"/>
      <c r="AH63" s="538"/>
      <c r="AI63" s="538"/>
      <c r="AJ63" s="333"/>
      <c r="AK63" s="333"/>
      <c r="AL63" s="333"/>
      <c r="AM63" s="475"/>
      <c r="AN63" s="306"/>
      <c r="AS63" s="159">
        <v>49</v>
      </c>
      <c r="AT63" s="22" t="str">
        <f t="shared" si="21"/>
        <v>入力なし</v>
      </c>
      <c r="AU63" s="160" t="str">
        <f t="shared" si="11"/>
        <v/>
      </c>
      <c r="AV63" s="160" t="str">
        <f t="shared" si="12"/>
        <v/>
      </c>
      <c r="AW63" s="160" t="str">
        <f t="shared" si="13"/>
        <v/>
      </c>
      <c r="AX63" s="160" t="str">
        <f t="shared" si="22"/>
        <v/>
      </c>
      <c r="AY63" s="160" t="str">
        <f t="shared" si="23"/>
        <v xml:space="preserve">[旅行/滞在期間(自)] </v>
      </c>
      <c r="AZ63" s="160" t="str">
        <f t="shared" si="24"/>
        <v xml:space="preserve">[旅行/滞在期間(至)] </v>
      </c>
      <c r="BA63" s="160" t="str">
        <f t="shared" si="25"/>
        <v xml:space="preserve">[主たる訪問先] </v>
      </c>
      <c r="BB63" s="160" t="str">
        <f t="shared" si="14"/>
        <v/>
      </c>
      <c r="BC63" s="160" t="str">
        <f t="shared" si="15"/>
        <v xml:space="preserve">[旅行/滞在期間(自)] [旅行/滞在期間(至)] [主たる訪問先] </v>
      </c>
      <c r="BD63" s="307" t="str">
        <f t="shared" si="26"/>
        <v/>
      </c>
      <c r="BE63" s="187" t="str">
        <f t="shared" si="16"/>
        <v/>
      </c>
      <c r="BF63" s="264" t="str">
        <f t="shared" si="17"/>
        <v/>
      </c>
      <c r="BG63" s="160">
        <f>COUNTIF('【B1(1)】日本側参加者リスト'!$N$11:$N$111,'【B1(3)】派遣・受入実績'!I63)</f>
        <v>0</v>
      </c>
      <c r="BH63" s="160">
        <f>COUNTIF('【B1(2)】相手国側参加者リスト'!$K$12:$W$111,'【B1(3)】派遣・受入実績'!I63)</f>
        <v>0</v>
      </c>
      <c r="BI63" s="307" t="str">
        <f t="shared" si="18"/>
        <v/>
      </c>
      <c r="BJ63" s="307" t="str">
        <f t="shared" si="27"/>
        <v/>
      </c>
      <c r="BK63" s="307" t="str">
        <f t="shared" si="19"/>
        <v/>
      </c>
    </row>
    <row r="64" spans="1:82" ht="32.25" customHeight="1">
      <c r="A64" s="157" t="str">
        <f t="shared" si="20"/>
        <v/>
      </c>
      <c r="C64" s="323">
        <v>50</v>
      </c>
      <c r="D64" s="539"/>
      <c r="E64" s="539"/>
      <c r="F64" s="540"/>
      <c r="G64" s="540"/>
      <c r="H64" s="540"/>
      <c r="I64" s="333"/>
      <c r="J64" s="333"/>
      <c r="K64" s="333"/>
      <c r="L64" s="333"/>
      <c r="M64" s="333"/>
      <c r="N64" s="333"/>
      <c r="O64" s="333"/>
      <c r="P64" s="333"/>
      <c r="Q64" s="333"/>
      <c r="R64" s="333"/>
      <c r="S64" s="333"/>
      <c r="T64" s="537"/>
      <c r="U64" s="537"/>
      <c r="V64" s="336"/>
      <c r="W64" s="336"/>
      <c r="X64" s="336"/>
      <c r="Y64" s="336"/>
      <c r="Z64" s="336"/>
      <c r="AA64" s="336"/>
      <c r="AB64" s="538"/>
      <c r="AC64" s="538"/>
      <c r="AD64" s="538"/>
      <c r="AE64" s="538"/>
      <c r="AF64" s="538"/>
      <c r="AG64" s="538"/>
      <c r="AH64" s="538"/>
      <c r="AI64" s="538"/>
      <c r="AJ64" s="333"/>
      <c r="AK64" s="333"/>
      <c r="AL64" s="333"/>
      <c r="AM64" s="475"/>
      <c r="AN64" s="306"/>
      <c r="AS64" s="159">
        <v>50</v>
      </c>
      <c r="AT64" s="22" t="str">
        <f t="shared" si="21"/>
        <v>入力なし</v>
      </c>
      <c r="AU64" s="160" t="str">
        <f t="shared" si="11"/>
        <v/>
      </c>
      <c r="AV64" s="160" t="str">
        <f t="shared" si="12"/>
        <v/>
      </c>
      <c r="AW64" s="160" t="str">
        <f t="shared" si="13"/>
        <v/>
      </c>
      <c r="AX64" s="160" t="str">
        <f t="shared" si="22"/>
        <v/>
      </c>
      <c r="AY64" s="160" t="str">
        <f t="shared" si="23"/>
        <v xml:space="preserve">[旅行/滞在期間(自)] </v>
      </c>
      <c r="AZ64" s="160" t="str">
        <f t="shared" si="24"/>
        <v xml:space="preserve">[旅行/滞在期間(至)] </v>
      </c>
      <c r="BA64" s="160" t="str">
        <f t="shared" si="25"/>
        <v xml:space="preserve">[主たる訪問先] </v>
      </c>
      <c r="BB64" s="160" t="str">
        <f t="shared" si="14"/>
        <v/>
      </c>
      <c r="BC64" s="160" t="str">
        <f t="shared" si="15"/>
        <v xml:space="preserve">[旅行/滞在期間(自)] [旅行/滞在期間(至)] [主たる訪問先] </v>
      </c>
      <c r="BD64" s="307" t="str">
        <f t="shared" si="26"/>
        <v/>
      </c>
      <c r="BE64" s="187" t="str">
        <f t="shared" si="16"/>
        <v/>
      </c>
      <c r="BF64" s="264" t="str">
        <f t="shared" si="17"/>
        <v/>
      </c>
      <c r="BG64" s="160">
        <f>COUNTIF('【B1(1)】日本側参加者リスト'!$N$11:$N$111,'【B1(3)】派遣・受入実績'!I64)</f>
        <v>0</v>
      </c>
      <c r="BH64" s="160">
        <f>COUNTIF('【B1(2)】相手国側参加者リスト'!$K$12:$W$111,'【B1(3)】派遣・受入実績'!I64)</f>
        <v>0</v>
      </c>
      <c r="BI64" s="307" t="str">
        <f t="shared" si="18"/>
        <v/>
      </c>
      <c r="BJ64" s="307" t="str">
        <f t="shared" si="27"/>
        <v/>
      </c>
      <c r="BK64" s="307" t="str">
        <f t="shared" si="19"/>
        <v/>
      </c>
    </row>
    <row r="65" spans="1:63" ht="32.25" customHeight="1">
      <c r="A65" s="157" t="str">
        <f t="shared" si="20"/>
        <v/>
      </c>
      <c r="C65" s="323">
        <v>51</v>
      </c>
      <c r="D65" s="539"/>
      <c r="E65" s="539"/>
      <c r="F65" s="540"/>
      <c r="G65" s="540"/>
      <c r="H65" s="540"/>
      <c r="I65" s="333"/>
      <c r="J65" s="333"/>
      <c r="K65" s="333"/>
      <c r="L65" s="333"/>
      <c r="M65" s="333"/>
      <c r="N65" s="333"/>
      <c r="O65" s="333"/>
      <c r="P65" s="333"/>
      <c r="Q65" s="333"/>
      <c r="R65" s="333"/>
      <c r="S65" s="333"/>
      <c r="T65" s="537"/>
      <c r="U65" s="537"/>
      <c r="V65" s="336"/>
      <c r="W65" s="336"/>
      <c r="X65" s="336"/>
      <c r="Y65" s="336"/>
      <c r="Z65" s="336"/>
      <c r="AA65" s="336"/>
      <c r="AB65" s="538"/>
      <c r="AC65" s="538"/>
      <c r="AD65" s="538"/>
      <c r="AE65" s="538"/>
      <c r="AF65" s="538"/>
      <c r="AG65" s="538"/>
      <c r="AH65" s="538"/>
      <c r="AI65" s="538"/>
      <c r="AJ65" s="333"/>
      <c r="AK65" s="333"/>
      <c r="AL65" s="333"/>
      <c r="AM65" s="475"/>
      <c r="AN65" s="306"/>
      <c r="AS65" s="159">
        <v>51</v>
      </c>
      <c r="AT65" s="22" t="str">
        <f t="shared" si="21"/>
        <v>入力なし</v>
      </c>
      <c r="AU65" s="160" t="str">
        <f t="shared" si="11"/>
        <v/>
      </c>
      <c r="AV65" s="160" t="str">
        <f t="shared" si="12"/>
        <v/>
      </c>
      <c r="AW65" s="160" t="str">
        <f t="shared" si="13"/>
        <v/>
      </c>
      <c r="AX65" s="160" t="str">
        <f t="shared" si="22"/>
        <v/>
      </c>
      <c r="AY65" s="160" t="str">
        <f t="shared" si="23"/>
        <v xml:space="preserve">[旅行/滞在期間(自)] </v>
      </c>
      <c r="AZ65" s="160" t="str">
        <f t="shared" si="24"/>
        <v xml:space="preserve">[旅行/滞在期間(至)] </v>
      </c>
      <c r="BA65" s="160" t="str">
        <f t="shared" si="25"/>
        <v xml:space="preserve">[主たる訪問先] </v>
      </c>
      <c r="BB65" s="160" t="str">
        <f t="shared" si="14"/>
        <v/>
      </c>
      <c r="BC65" s="160" t="str">
        <f t="shared" si="15"/>
        <v xml:space="preserve">[旅行/滞在期間(自)] [旅行/滞在期間(至)] [主たる訪問先] </v>
      </c>
      <c r="BD65" s="307" t="str">
        <f t="shared" si="26"/>
        <v/>
      </c>
      <c r="BE65" s="187" t="str">
        <f t="shared" si="16"/>
        <v/>
      </c>
      <c r="BF65" s="264" t="str">
        <f t="shared" si="17"/>
        <v/>
      </c>
      <c r="BG65" s="160">
        <f>COUNTIF('【B1(1)】日本側参加者リスト'!$N$11:$N$111,'【B1(3)】派遣・受入実績'!I65)</f>
        <v>0</v>
      </c>
      <c r="BH65" s="160">
        <f>COUNTIF('【B1(2)】相手国側参加者リスト'!$K$12:$W$111,'【B1(3)】派遣・受入実績'!I65)</f>
        <v>0</v>
      </c>
      <c r="BI65" s="307" t="str">
        <f t="shared" si="18"/>
        <v/>
      </c>
      <c r="BJ65" s="307" t="str">
        <f t="shared" si="27"/>
        <v/>
      </c>
      <c r="BK65" s="307" t="str">
        <f t="shared" si="19"/>
        <v/>
      </c>
    </row>
    <row r="66" spans="1:63" ht="32.25" customHeight="1">
      <c r="A66" s="157" t="str">
        <f t="shared" si="20"/>
        <v/>
      </c>
      <c r="C66" s="323">
        <v>52</v>
      </c>
      <c r="D66" s="539"/>
      <c r="E66" s="539"/>
      <c r="F66" s="540"/>
      <c r="G66" s="540"/>
      <c r="H66" s="540"/>
      <c r="I66" s="333"/>
      <c r="J66" s="333"/>
      <c r="K66" s="333"/>
      <c r="L66" s="333"/>
      <c r="M66" s="333"/>
      <c r="N66" s="333"/>
      <c r="O66" s="333"/>
      <c r="P66" s="333"/>
      <c r="Q66" s="333"/>
      <c r="R66" s="333"/>
      <c r="S66" s="333"/>
      <c r="T66" s="537"/>
      <c r="U66" s="537"/>
      <c r="V66" s="336"/>
      <c r="W66" s="336"/>
      <c r="X66" s="336"/>
      <c r="Y66" s="336"/>
      <c r="Z66" s="336"/>
      <c r="AA66" s="336"/>
      <c r="AB66" s="538"/>
      <c r="AC66" s="538"/>
      <c r="AD66" s="538"/>
      <c r="AE66" s="538"/>
      <c r="AF66" s="538"/>
      <c r="AG66" s="538"/>
      <c r="AH66" s="538"/>
      <c r="AI66" s="538"/>
      <c r="AJ66" s="333"/>
      <c r="AK66" s="333"/>
      <c r="AL66" s="333"/>
      <c r="AM66" s="475"/>
      <c r="AN66" s="306"/>
      <c r="AS66" s="159">
        <v>52</v>
      </c>
      <c r="AT66" s="22" t="str">
        <f t="shared" si="21"/>
        <v>入力なし</v>
      </c>
      <c r="AU66" s="160" t="str">
        <f t="shared" si="11"/>
        <v/>
      </c>
      <c r="AV66" s="160" t="str">
        <f t="shared" si="12"/>
        <v/>
      </c>
      <c r="AW66" s="160" t="str">
        <f t="shared" si="13"/>
        <v/>
      </c>
      <c r="AX66" s="160" t="str">
        <f t="shared" si="22"/>
        <v/>
      </c>
      <c r="AY66" s="160" t="str">
        <f t="shared" si="23"/>
        <v xml:space="preserve">[旅行/滞在期間(自)] </v>
      </c>
      <c r="AZ66" s="160" t="str">
        <f t="shared" si="24"/>
        <v xml:space="preserve">[旅行/滞在期間(至)] </v>
      </c>
      <c r="BA66" s="160" t="str">
        <f t="shared" si="25"/>
        <v xml:space="preserve">[主たる訪問先] </v>
      </c>
      <c r="BB66" s="160" t="str">
        <f t="shared" si="14"/>
        <v/>
      </c>
      <c r="BC66" s="160" t="str">
        <f t="shared" si="15"/>
        <v xml:space="preserve">[旅行/滞在期間(自)] [旅行/滞在期間(至)] [主たる訪問先] </v>
      </c>
      <c r="BD66" s="307" t="str">
        <f t="shared" si="26"/>
        <v/>
      </c>
      <c r="BE66" s="187" t="str">
        <f t="shared" si="16"/>
        <v/>
      </c>
      <c r="BF66" s="264" t="str">
        <f t="shared" si="17"/>
        <v/>
      </c>
      <c r="BG66" s="160">
        <f>COUNTIF('【B1(1)】日本側参加者リスト'!$N$11:$N$111,'【B1(3)】派遣・受入実績'!I66)</f>
        <v>0</v>
      </c>
      <c r="BH66" s="160">
        <f>COUNTIF('【B1(2)】相手国側参加者リスト'!$K$12:$W$111,'【B1(3)】派遣・受入実績'!I66)</f>
        <v>0</v>
      </c>
      <c r="BI66" s="307" t="str">
        <f t="shared" si="18"/>
        <v/>
      </c>
      <c r="BJ66" s="307" t="str">
        <f t="shared" si="27"/>
        <v/>
      </c>
      <c r="BK66" s="307" t="str">
        <f t="shared" si="19"/>
        <v/>
      </c>
    </row>
    <row r="67" spans="1:63" ht="32.25" customHeight="1">
      <c r="A67" s="157" t="str">
        <f t="shared" si="20"/>
        <v/>
      </c>
      <c r="C67" s="323">
        <v>53</v>
      </c>
      <c r="D67" s="539"/>
      <c r="E67" s="539"/>
      <c r="F67" s="540"/>
      <c r="G67" s="540"/>
      <c r="H67" s="540"/>
      <c r="I67" s="333"/>
      <c r="J67" s="333"/>
      <c r="K67" s="333"/>
      <c r="L67" s="333"/>
      <c r="M67" s="333"/>
      <c r="N67" s="333"/>
      <c r="O67" s="333"/>
      <c r="P67" s="333"/>
      <c r="Q67" s="333"/>
      <c r="R67" s="333"/>
      <c r="S67" s="333"/>
      <c r="T67" s="537"/>
      <c r="U67" s="537"/>
      <c r="V67" s="336"/>
      <c r="W67" s="336"/>
      <c r="X67" s="336"/>
      <c r="Y67" s="336"/>
      <c r="Z67" s="336"/>
      <c r="AA67" s="336"/>
      <c r="AB67" s="538"/>
      <c r="AC67" s="538"/>
      <c r="AD67" s="538"/>
      <c r="AE67" s="538"/>
      <c r="AF67" s="538"/>
      <c r="AG67" s="538"/>
      <c r="AH67" s="538"/>
      <c r="AI67" s="538"/>
      <c r="AJ67" s="333"/>
      <c r="AK67" s="333"/>
      <c r="AL67" s="333"/>
      <c r="AM67" s="475"/>
      <c r="AN67" s="306"/>
      <c r="AS67" s="159">
        <v>53</v>
      </c>
      <c r="AT67" s="22" t="str">
        <f t="shared" si="21"/>
        <v>入力なし</v>
      </c>
      <c r="AU67" s="160" t="str">
        <f t="shared" si="11"/>
        <v/>
      </c>
      <c r="AV67" s="160" t="str">
        <f t="shared" si="12"/>
        <v/>
      </c>
      <c r="AW67" s="160" t="str">
        <f t="shared" si="13"/>
        <v/>
      </c>
      <c r="AX67" s="160" t="str">
        <f t="shared" si="22"/>
        <v/>
      </c>
      <c r="AY67" s="160" t="str">
        <f t="shared" si="23"/>
        <v xml:space="preserve">[旅行/滞在期間(自)] </v>
      </c>
      <c r="AZ67" s="160" t="str">
        <f t="shared" si="24"/>
        <v xml:space="preserve">[旅行/滞在期間(至)] </v>
      </c>
      <c r="BA67" s="160" t="str">
        <f t="shared" si="25"/>
        <v xml:space="preserve">[主たる訪問先] </v>
      </c>
      <c r="BB67" s="160" t="str">
        <f t="shared" si="14"/>
        <v/>
      </c>
      <c r="BC67" s="160" t="str">
        <f t="shared" si="15"/>
        <v xml:space="preserve">[旅行/滞在期間(自)] [旅行/滞在期間(至)] [主たる訪問先] </v>
      </c>
      <c r="BD67" s="307" t="str">
        <f t="shared" si="26"/>
        <v/>
      </c>
      <c r="BE67" s="187" t="str">
        <f t="shared" si="16"/>
        <v/>
      </c>
      <c r="BF67" s="264" t="str">
        <f t="shared" si="17"/>
        <v/>
      </c>
      <c r="BG67" s="160">
        <f>COUNTIF('【B1(1)】日本側参加者リスト'!$N$11:$N$111,'【B1(3)】派遣・受入実績'!I67)</f>
        <v>0</v>
      </c>
      <c r="BH67" s="160">
        <f>COUNTIF('【B1(2)】相手国側参加者リスト'!$K$12:$W$111,'【B1(3)】派遣・受入実績'!I67)</f>
        <v>0</v>
      </c>
      <c r="BI67" s="307" t="str">
        <f t="shared" si="18"/>
        <v/>
      </c>
      <c r="BJ67" s="307" t="str">
        <f t="shared" si="27"/>
        <v/>
      </c>
      <c r="BK67" s="307" t="str">
        <f t="shared" si="19"/>
        <v/>
      </c>
    </row>
    <row r="68" spans="1:63" ht="32.25" customHeight="1">
      <c r="A68" s="157" t="str">
        <f t="shared" si="20"/>
        <v/>
      </c>
      <c r="C68" s="323">
        <v>54</v>
      </c>
      <c r="D68" s="539"/>
      <c r="E68" s="539"/>
      <c r="F68" s="540"/>
      <c r="G68" s="540"/>
      <c r="H68" s="540"/>
      <c r="I68" s="333"/>
      <c r="J68" s="333"/>
      <c r="K68" s="333"/>
      <c r="L68" s="333"/>
      <c r="M68" s="333"/>
      <c r="N68" s="333"/>
      <c r="O68" s="333"/>
      <c r="P68" s="333"/>
      <c r="Q68" s="333"/>
      <c r="R68" s="333"/>
      <c r="S68" s="333"/>
      <c r="T68" s="537"/>
      <c r="U68" s="537"/>
      <c r="V68" s="336"/>
      <c r="W68" s="336"/>
      <c r="X68" s="336"/>
      <c r="Y68" s="336"/>
      <c r="Z68" s="336"/>
      <c r="AA68" s="336"/>
      <c r="AB68" s="538"/>
      <c r="AC68" s="538"/>
      <c r="AD68" s="538"/>
      <c r="AE68" s="538"/>
      <c r="AF68" s="538"/>
      <c r="AG68" s="538"/>
      <c r="AH68" s="538"/>
      <c r="AI68" s="538"/>
      <c r="AJ68" s="333"/>
      <c r="AK68" s="333"/>
      <c r="AL68" s="333"/>
      <c r="AM68" s="475"/>
      <c r="AN68" s="306"/>
      <c r="AS68" s="159">
        <v>54</v>
      </c>
      <c r="AT68" s="22" t="str">
        <f t="shared" si="21"/>
        <v>入力なし</v>
      </c>
      <c r="AU68" s="160" t="str">
        <f t="shared" si="11"/>
        <v/>
      </c>
      <c r="AV68" s="160" t="str">
        <f t="shared" si="12"/>
        <v/>
      </c>
      <c r="AW68" s="160" t="str">
        <f t="shared" si="13"/>
        <v/>
      </c>
      <c r="AX68" s="160" t="str">
        <f t="shared" si="22"/>
        <v/>
      </c>
      <c r="AY68" s="160" t="str">
        <f t="shared" si="23"/>
        <v xml:space="preserve">[旅行/滞在期間(自)] </v>
      </c>
      <c r="AZ68" s="160" t="str">
        <f t="shared" si="24"/>
        <v xml:space="preserve">[旅行/滞在期間(至)] </v>
      </c>
      <c r="BA68" s="160" t="str">
        <f t="shared" si="25"/>
        <v xml:space="preserve">[主たる訪問先] </v>
      </c>
      <c r="BB68" s="160" t="str">
        <f t="shared" si="14"/>
        <v/>
      </c>
      <c r="BC68" s="160" t="str">
        <f t="shared" si="15"/>
        <v xml:space="preserve">[旅行/滞在期間(自)] [旅行/滞在期間(至)] [主たる訪問先] </v>
      </c>
      <c r="BD68" s="307" t="str">
        <f t="shared" si="26"/>
        <v/>
      </c>
      <c r="BE68" s="187" t="str">
        <f t="shared" si="16"/>
        <v/>
      </c>
      <c r="BF68" s="264" t="str">
        <f t="shared" si="17"/>
        <v/>
      </c>
      <c r="BG68" s="160">
        <f>COUNTIF('【B1(1)】日本側参加者リスト'!$N$11:$N$111,'【B1(3)】派遣・受入実績'!I68)</f>
        <v>0</v>
      </c>
      <c r="BH68" s="160">
        <f>COUNTIF('【B1(2)】相手国側参加者リスト'!$K$12:$W$111,'【B1(3)】派遣・受入実績'!I68)</f>
        <v>0</v>
      </c>
      <c r="BI68" s="307" t="str">
        <f t="shared" si="18"/>
        <v/>
      </c>
      <c r="BJ68" s="307" t="str">
        <f t="shared" si="27"/>
        <v/>
      </c>
      <c r="BK68" s="307" t="str">
        <f t="shared" si="19"/>
        <v/>
      </c>
    </row>
    <row r="69" spans="1:63" ht="32.25" customHeight="1">
      <c r="A69" s="157" t="str">
        <f t="shared" si="20"/>
        <v/>
      </c>
      <c r="C69" s="323">
        <v>55</v>
      </c>
      <c r="D69" s="539"/>
      <c r="E69" s="539"/>
      <c r="F69" s="540"/>
      <c r="G69" s="540"/>
      <c r="H69" s="540"/>
      <c r="I69" s="333"/>
      <c r="J69" s="333"/>
      <c r="K69" s="333"/>
      <c r="L69" s="333"/>
      <c r="M69" s="333"/>
      <c r="N69" s="333"/>
      <c r="O69" s="333"/>
      <c r="P69" s="333"/>
      <c r="Q69" s="333"/>
      <c r="R69" s="333"/>
      <c r="S69" s="333"/>
      <c r="T69" s="537"/>
      <c r="U69" s="537"/>
      <c r="V69" s="336"/>
      <c r="W69" s="336"/>
      <c r="X69" s="336"/>
      <c r="Y69" s="336"/>
      <c r="Z69" s="336"/>
      <c r="AA69" s="336"/>
      <c r="AB69" s="538"/>
      <c r="AC69" s="538"/>
      <c r="AD69" s="538"/>
      <c r="AE69" s="538"/>
      <c r="AF69" s="538"/>
      <c r="AG69" s="538"/>
      <c r="AH69" s="538"/>
      <c r="AI69" s="538"/>
      <c r="AJ69" s="333"/>
      <c r="AK69" s="333"/>
      <c r="AL69" s="333"/>
      <c r="AM69" s="475"/>
      <c r="AN69" s="306"/>
      <c r="AS69" s="159">
        <v>55</v>
      </c>
      <c r="AT69" s="22" t="str">
        <f t="shared" si="21"/>
        <v>入力なし</v>
      </c>
      <c r="AU69" s="160" t="str">
        <f t="shared" si="11"/>
        <v/>
      </c>
      <c r="AV69" s="160" t="str">
        <f t="shared" si="12"/>
        <v/>
      </c>
      <c r="AW69" s="160" t="str">
        <f t="shared" si="13"/>
        <v/>
      </c>
      <c r="AX69" s="160" t="str">
        <f t="shared" si="22"/>
        <v/>
      </c>
      <c r="AY69" s="160" t="str">
        <f t="shared" si="23"/>
        <v xml:space="preserve">[旅行/滞在期間(自)] </v>
      </c>
      <c r="AZ69" s="160" t="str">
        <f t="shared" si="24"/>
        <v xml:space="preserve">[旅行/滞在期間(至)] </v>
      </c>
      <c r="BA69" s="160" t="str">
        <f t="shared" si="25"/>
        <v xml:space="preserve">[主たる訪問先] </v>
      </c>
      <c r="BB69" s="160" t="str">
        <f t="shared" si="14"/>
        <v/>
      </c>
      <c r="BC69" s="160" t="str">
        <f t="shared" si="15"/>
        <v xml:space="preserve">[旅行/滞在期間(自)] [旅行/滞在期間(至)] [主たる訪問先] </v>
      </c>
      <c r="BD69" s="307" t="str">
        <f t="shared" si="26"/>
        <v/>
      </c>
      <c r="BE69" s="187" t="str">
        <f t="shared" si="16"/>
        <v/>
      </c>
      <c r="BF69" s="264" t="str">
        <f t="shared" si="17"/>
        <v/>
      </c>
      <c r="BG69" s="160">
        <f>COUNTIF('【B1(1)】日本側参加者リスト'!$N$11:$N$111,'【B1(3)】派遣・受入実績'!I69)</f>
        <v>0</v>
      </c>
      <c r="BH69" s="160">
        <f>COUNTIF('【B1(2)】相手国側参加者リスト'!$K$12:$W$111,'【B1(3)】派遣・受入実績'!I69)</f>
        <v>0</v>
      </c>
      <c r="BI69" s="307" t="str">
        <f t="shared" si="18"/>
        <v/>
      </c>
      <c r="BJ69" s="307" t="str">
        <f t="shared" si="27"/>
        <v/>
      </c>
      <c r="BK69" s="307" t="str">
        <f t="shared" si="19"/>
        <v/>
      </c>
    </row>
    <row r="70" spans="1:63" ht="32.25" customHeight="1">
      <c r="A70" s="157" t="str">
        <f t="shared" si="20"/>
        <v/>
      </c>
      <c r="C70" s="323">
        <v>56</v>
      </c>
      <c r="D70" s="539"/>
      <c r="E70" s="539"/>
      <c r="F70" s="540"/>
      <c r="G70" s="540"/>
      <c r="H70" s="540"/>
      <c r="I70" s="333"/>
      <c r="J70" s="333"/>
      <c r="K70" s="333"/>
      <c r="L70" s="333"/>
      <c r="M70" s="333"/>
      <c r="N70" s="333"/>
      <c r="O70" s="333"/>
      <c r="P70" s="333"/>
      <c r="Q70" s="333"/>
      <c r="R70" s="333"/>
      <c r="S70" s="333"/>
      <c r="T70" s="537"/>
      <c r="U70" s="537"/>
      <c r="V70" s="336"/>
      <c r="W70" s="336"/>
      <c r="X70" s="336"/>
      <c r="Y70" s="336"/>
      <c r="Z70" s="336"/>
      <c r="AA70" s="336"/>
      <c r="AB70" s="538"/>
      <c r="AC70" s="538"/>
      <c r="AD70" s="538"/>
      <c r="AE70" s="538"/>
      <c r="AF70" s="538"/>
      <c r="AG70" s="538"/>
      <c r="AH70" s="538"/>
      <c r="AI70" s="538"/>
      <c r="AJ70" s="333"/>
      <c r="AK70" s="333"/>
      <c r="AL70" s="333"/>
      <c r="AM70" s="475"/>
      <c r="AN70" s="306"/>
      <c r="AS70" s="159">
        <v>56</v>
      </c>
      <c r="AT70" s="22" t="str">
        <f t="shared" si="21"/>
        <v>入力なし</v>
      </c>
      <c r="AU70" s="160" t="str">
        <f t="shared" si="11"/>
        <v/>
      </c>
      <c r="AV70" s="160" t="str">
        <f t="shared" si="12"/>
        <v/>
      </c>
      <c r="AW70" s="160" t="str">
        <f t="shared" si="13"/>
        <v/>
      </c>
      <c r="AX70" s="160" t="str">
        <f t="shared" si="22"/>
        <v/>
      </c>
      <c r="AY70" s="160" t="str">
        <f t="shared" si="23"/>
        <v xml:space="preserve">[旅行/滞在期間(自)] </v>
      </c>
      <c r="AZ70" s="160" t="str">
        <f t="shared" si="24"/>
        <v xml:space="preserve">[旅行/滞在期間(至)] </v>
      </c>
      <c r="BA70" s="160" t="str">
        <f t="shared" si="25"/>
        <v xml:space="preserve">[主たる訪問先] </v>
      </c>
      <c r="BB70" s="160" t="str">
        <f t="shared" si="14"/>
        <v/>
      </c>
      <c r="BC70" s="160" t="str">
        <f t="shared" si="15"/>
        <v xml:space="preserve">[旅行/滞在期間(自)] [旅行/滞在期間(至)] [主たる訪問先] </v>
      </c>
      <c r="BD70" s="307" t="str">
        <f t="shared" si="26"/>
        <v/>
      </c>
      <c r="BE70" s="187" t="str">
        <f t="shared" si="16"/>
        <v/>
      </c>
      <c r="BF70" s="264" t="str">
        <f t="shared" si="17"/>
        <v/>
      </c>
      <c r="BG70" s="160">
        <f>COUNTIF('【B1(1)】日本側参加者リスト'!$N$11:$N$111,'【B1(3)】派遣・受入実績'!I70)</f>
        <v>0</v>
      </c>
      <c r="BH70" s="160">
        <f>COUNTIF('【B1(2)】相手国側参加者リスト'!$K$12:$W$111,'【B1(3)】派遣・受入実績'!I70)</f>
        <v>0</v>
      </c>
      <c r="BI70" s="307" t="str">
        <f t="shared" si="18"/>
        <v/>
      </c>
      <c r="BJ70" s="307" t="str">
        <f t="shared" si="27"/>
        <v/>
      </c>
      <c r="BK70" s="307" t="str">
        <f t="shared" si="19"/>
        <v/>
      </c>
    </row>
    <row r="71" spans="1:63" ht="32.25" customHeight="1">
      <c r="A71" s="157" t="str">
        <f t="shared" si="20"/>
        <v/>
      </c>
      <c r="C71" s="323">
        <v>57</v>
      </c>
      <c r="D71" s="539"/>
      <c r="E71" s="539"/>
      <c r="F71" s="540"/>
      <c r="G71" s="540"/>
      <c r="H71" s="540"/>
      <c r="I71" s="333"/>
      <c r="J71" s="333"/>
      <c r="K71" s="333"/>
      <c r="L71" s="333"/>
      <c r="M71" s="333"/>
      <c r="N71" s="333"/>
      <c r="O71" s="333"/>
      <c r="P71" s="333"/>
      <c r="Q71" s="333"/>
      <c r="R71" s="333"/>
      <c r="S71" s="333"/>
      <c r="T71" s="537"/>
      <c r="U71" s="537"/>
      <c r="V71" s="336"/>
      <c r="W71" s="336"/>
      <c r="X71" s="336"/>
      <c r="Y71" s="336"/>
      <c r="Z71" s="336"/>
      <c r="AA71" s="336"/>
      <c r="AB71" s="538"/>
      <c r="AC71" s="538"/>
      <c r="AD71" s="538"/>
      <c r="AE71" s="538"/>
      <c r="AF71" s="538"/>
      <c r="AG71" s="538"/>
      <c r="AH71" s="538"/>
      <c r="AI71" s="538"/>
      <c r="AJ71" s="333"/>
      <c r="AK71" s="333"/>
      <c r="AL71" s="333"/>
      <c r="AM71" s="475"/>
      <c r="AN71" s="306"/>
      <c r="AS71" s="159">
        <v>57</v>
      </c>
      <c r="AT71" s="22" t="str">
        <f t="shared" si="21"/>
        <v>入力なし</v>
      </c>
      <c r="AU71" s="160" t="str">
        <f t="shared" si="11"/>
        <v/>
      </c>
      <c r="AV71" s="160" t="str">
        <f t="shared" si="12"/>
        <v/>
      </c>
      <c r="AW71" s="160" t="str">
        <f t="shared" si="13"/>
        <v/>
      </c>
      <c r="AX71" s="160" t="str">
        <f t="shared" si="22"/>
        <v/>
      </c>
      <c r="AY71" s="160" t="str">
        <f t="shared" si="23"/>
        <v xml:space="preserve">[旅行/滞在期間(自)] </v>
      </c>
      <c r="AZ71" s="160" t="str">
        <f t="shared" si="24"/>
        <v xml:space="preserve">[旅行/滞在期間(至)] </v>
      </c>
      <c r="BA71" s="160" t="str">
        <f t="shared" si="25"/>
        <v xml:space="preserve">[主たる訪問先] </v>
      </c>
      <c r="BB71" s="160" t="str">
        <f t="shared" si="14"/>
        <v/>
      </c>
      <c r="BC71" s="160" t="str">
        <f t="shared" si="15"/>
        <v xml:space="preserve">[旅行/滞在期間(自)] [旅行/滞在期間(至)] [主たる訪問先] </v>
      </c>
      <c r="BD71" s="307" t="str">
        <f t="shared" si="26"/>
        <v/>
      </c>
      <c r="BE71" s="187" t="str">
        <f t="shared" si="16"/>
        <v/>
      </c>
      <c r="BF71" s="264" t="str">
        <f t="shared" si="17"/>
        <v/>
      </c>
      <c r="BG71" s="160">
        <f>COUNTIF('【B1(1)】日本側参加者リスト'!$N$11:$N$111,'【B1(3)】派遣・受入実績'!I71)</f>
        <v>0</v>
      </c>
      <c r="BH71" s="160">
        <f>COUNTIF('【B1(2)】相手国側参加者リスト'!$K$12:$W$111,'【B1(3)】派遣・受入実績'!I71)</f>
        <v>0</v>
      </c>
      <c r="BI71" s="307" t="str">
        <f t="shared" si="18"/>
        <v/>
      </c>
      <c r="BJ71" s="307" t="str">
        <f t="shared" si="27"/>
        <v/>
      </c>
      <c r="BK71" s="307" t="str">
        <f t="shared" si="19"/>
        <v/>
      </c>
    </row>
    <row r="72" spans="1:63" ht="32.25" customHeight="1">
      <c r="A72" s="157" t="str">
        <f t="shared" si="20"/>
        <v/>
      </c>
      <c r="C72" s="323">
        <v>58</v>
      </c>
      <c r="D72" s="539"/>
      <c r="E72" s="539"/>
      <c r="F72" s="540"/>
      <c r="G72" s="540"/>
      <c r="H72" s="540"/>
      <c r="I72" s="333"/>
      <c r="J72" s="333"/>
      <c r="K72" s="333"/>
      <c r="L72" s="333"/>
      <c r="M72" s="333"/>
      <c r="N72" s="333"/>
      <c r="O72" s="333"/>
      <c r="P72" s="333"/>
      <c r="Q72" s="333"/>
      <c r="R72" s="333"/>
      <c r="S72" s="333"/>
      <c r="T72" s="537"/>
      <c r="U72" s="537"/>
      <c r="V72" s="336"/>
      <c r="W72" s="336"/>
      <c r="X72" s="336"/>
      <c r="Y72" s="336"/>
      <c r="Z72" s="336"/>
      <c r="AA72" s="336"/>
      <c r="AB72" s="538"/>
      <c r="AC72" s="538"/>
      <c r="AD72" s="538"/>
      <c r="AE72" s="538"/>
      <c r="AF72" s="538"/>
      <c r="AG72" s="538"/>
      <c r="AH72" s="538"/>
      <c r="AI72" s="538"/>
      <c r="AJ72" s="333"/>
      <c r="AK72" s="333"/>
      <c r="AL72" s="333"/>
      <c r="AM72" s="475"/>
      <c r="AN72" s="306"/>
      <c r="AS72" s="159">
        <v>58</v>
      </c>
      <c r="AT72" s="22" t="str">
        <f t="shared" si="21"/>
        <v>入力なし</v>
      </c>
      <c r="AU72" s="160" t="str">
        <f t="shared" si="11"/>
        <v/>
      </c>
      <c r="AV72" s="160" t="str">
        <f t="shared" si="12"/>
        <v/>
      </c>
      <c r="AW72" s="160" t="str">
        <f t="shared" si="13"/>
        <v/>
      </c>
      <c r="AX72" s="160" t="str">
        <f t="shared" si="22"/>
        <v/>
      </c>
      <c r="AY72" s="160" t="str">
        <f t="shared" si="23"/>
        <v xml:space="preserve">[旅行/滞在期間(自)] </v>
      </c>
      <c r="AZ72" s="160" t="str">
        <f t="shared" si="24"/>
        <v xml:space="preserve">[旅行/滞在期間(至)] </v>
      </c>
      <c r="BA72" s="160" t="str">
        <f t="shared" si="25"/>
        <v xml:space="preserve">[主たる訪問先] </v>
      </c>
      <c r="BB72" s="160" t="str">
        <f t="shared" si="14"/>
        <v/>
      </c>
      <c r="BC72" s="160" t="str">
        <f t="shared" si="15"/>
        <v xml:space="preserve">[旅行/滞在期間(自)] [旅行/滞在期間(至)] [主たる訪問先] </v>
      </c>
      <c r="BD72" s="307" t="str">
        <f t="shared" si="26"/>
        <v/>
      </c>
      <c r="BE72" s="187" t="str">
        <f t="shared" si="16"/>
        <v/>
      </c>
      <c r="BF72" s="264" t="str">
        <f t="shared" si="17"/>
        <v/>
      </c>
      <c r="BG72" s="160">
        <f>COUNTIF('【B1(1)】日本側参加者リスト'!$N$11:$N$111,'【B1(3)】派遣・受入実績'!I72)</f>
        <v>0</v>
      </c>
      <c r="BH72" s="160">
        <f>COUNTIF('【B1(2)】相手国側参加者リスト'!$K$12:$W$111,'【B1(3)】派遣・受入実績'!I72)</f>
        <v>0</v>
      </c>
      <c r="BI72" s="307" t="str">
        <f t="shared" si="18"/>
        <v/>
      </c>
      <c r="BJ72" s="307" t="str">
        <f t="shared" si="27"/>
        <v/>
      </c>
      <c r="BK72" s="307" t="str">
        <f t="shared" si="19"/>
        <v/>
      </c>
    </row>
    <row r="73" spans="1:63" ht="32.25" customHeight="1">
      <c r="A73" s="157" t="str">
        <f t="shared" si="20"/>
        <v/>
      </c>
      <c r="C73" s="323">
        <v>59</v>
      </c>
      <c r="D73" s="539"/>
      <c r="E73" s="539"/>
      <c r="F73" s="540"/>
      <c r="G73" s="540"/>
      <c r="H73" s="540"/>
      <c r="I73" s="333"/>
      <c r="J73" s="333"/>
      <c r="K73" s="333"/>
      <c r="L73" s="333"/>
      <c r="M73" s="333"/>
      <c r="N73" s="333"/>
      <c r="O73" s="333"/>
      <c r="P73" s="333"/>
      <c r="Q73" s="333"/>
      <c r="R73" s="333"/>
      <c r="S73" s="333"/>
      <c r="T73" s="537"/>
      <c r="U73" s="537"/>
      <c r="V73" s="336"/>
      <c r="W73" s="336"/>
      <c r="X73" s="336"/>
      <c r="Y73" s="336"/>
      <c r="Z73" s="336"/>
      <c r="AA73" s="336"/>
      <c r="AB73" s="538"/>
      <c r="AC73" s="538"/>
      <c r="AD73" s="538"/>
      <c r="AE73" s="538"/>
      <c r="AF73" s="538"/>
      <c r="AG73" s="538"/>
      <c r="AH73" s="538"/>
      <c r="AI73" s="538"/>
      <c r="AJ73" s="333"/>
      <c r="AK73" s="333"/>
      <c r="AL73" s="333"/>
      <c r="AM73" s="475"/>
      <c r="AN73" s="306"/>
      <c r="AS73" s="159">
        <v>59</v>
      </c>
      <c r="AT73" s="22" t="str">
        <f t="shared" si="21"/>
        <v>入力なし</v>
      </c>
      <c r="AU73" s="160" t="str">
        <f t="shared" si="11"/>
        <v/>
      </c>
      <c r="AV73" s="160" t="str">
        <f t="shared" si="12"/>
        <v/>
      </c>
      <c r="AW73" s="160" t="str">
        <f t="shared" si="13"/>
        <v/>
      </c>
      <c r="AX73" s="160" t="str">
        <f t="shared" si="22"/>
        <v/>
      </c>
      <c r="AY73" s="160" t="str">
        <f t="shared" si="23"/>
        <v xml:space="preserve">[旅行/滞在期間(自)] </v>
      </c>
      <c r="AZ73" s="160" t="str">
        <f t="shared" si="24"/>
        <v xml:space="preserve">[旅行/滞在期間(至)] </v>
      </c>
      <c r="BA73" s="160" t="str">
        <f t="shared" si="25"/>
        <v xml:space="preserve">[主たる訪問先] </v>
      </c>
      <c r="BB73" s="160" t="str">
        <f t="shared" si="14"/>
        <v/>
      </c>
      <c r="BC73" s="160" t="str">
        <f t="shared" si="15"/>
        <v xml:space="preserve">[旅行/滞在期間(自)] [旅行/滞在期間(至)] [主たる訪問先] </v>
      </c>
      <c r="BD73" s="307" t="str">
        <f t="shared" si="26"/>
        <v/>
      </c>
      <c r="BE73" s="187" t="str">
        <f t="shared" si="16"/>
        <v/>
      </c>
      <c r="BF73" s="264" t="str">
        <f t="shared" si="17"/>
        <v/>
      </c>
      <c r="BG73" s="160">
        <f>COUNTIF('【B1(1)】日本側参加者リスト'!$N$11:$N$111,'【B1(3)】派遣・受入実績'!I73)</f>
        <v>0</v>
      </c>
      <c r="BH73" s="160">
        <f>COUNTIF('【B1(2)】相手国側参加者リスト'!$K$12:$W$111,'【B1(3)】派遣・受入実績'!I73)</f>
        <v>0</v>
      </c>
      <c r="BI73" s="307" t="str">
        <f t="shared" si="18"/>
        <v/>
      </c>
      <c r="BJ73" s="307" t="str">
        <f t="shared" si="27"/>
        <v/>
      </c>
      <c r="BK73" s="307" t="str">
        <f t="shared" si="19"/>
        <v/>
      </c>
    </row>
    <row r="74" spans="1:63" ht="32.25" customHeight="1">
      <c r="A74" s="157" t="str">
        <f t="shared" si="20"/>
        <v/>
      </c>
      <c r="C74" s="323">
        <v>60</v>
      </c>
      <c r="D74" s="539"/>
      <c r="E74" s="539"/>
      <c r="F74" s="540"/>
      <c r="G74" s="540"/>
      <c r="H74" s="540"/>
      <c r="I74" s="333"/>
      <c r="J74" s="333"/>
      <c r="K74" s="333"/>
      <c r="L74" s="333"/>
      <c r="M74" s="333"/>
      <c r="N74" s="333"/>
      <c r="O74" s="333"/>
      <c r="P74" s="333"/>
      <c r="Q74" s="333"/>
      <c r="R74" s="333"/>
      <c r="S74" s="333"/>
      <c r="T74" s="537"/>
      <c r="U74" s="537"/>
      <c r="V74" s="336"/>
      <c r="W74" s="336"/>
      <c r="X74" s="336"/>
      <c r="Y74" s="336"/>
      <c r="Z74" s="336"/>
      <c r="AA74" s="336"/>
      <c r="AB74" s="538"/>
      <c r="AC74" s="538"/>
      <c r="AD74" s="538"/>
      <c r="AE74" s="538"/>
      <c r="AF74" s="538"/>
      <c r="AG74" s="538"/>
      <c r="AH74" s="538"/>
      <c r="AI74" s="538"/>
      <c r="AJ74" s="333"/>
      <c r="AK74" s="333"/>
      <c r="AL74" s="333"/>
      <c r="AM74" s="475"/>
      <c r="AN74" s="306"/>
      <c r="AS74" s="159">
        <v>60</v>
      </c>
      <c r="AT74" s="22" t="str">
        <f t="shared" si="21"/>
        <v>入力なし</v>
      </c>
      <c r="AU74" s="160" t="str">
        <f t="shared" si="11"/>
        <v/>
      </c>
      <c r="AV74" s="160" t="str">
        <f t="shared" si="12"/>
        <v/>
      </c>
      <c r="AW74" s="160" t="str">
        <f t="shared" si="13"/>
        <v/>
      </c>
      <c r="AX74" s="160" t="str">
        <f t="shared" si="22"/>
        <v/>
      </c>
      <c r="AY74" s="160" t="str">
        <f t="shared" si="23"/>
        <v xml:space="preserve">[旅行/滞在期間(自)] </v>
      </c>
      <c r="AZ74" s="160" t="str">
        <f t="shared" si="24"/>
        <v xml:space="preserve">[旅行/滞在期間(至)] </v>
      </c>
      <c r="BA74" s="160" t="str">
        <f t="shared" si="25"/>
        <v xml:space="preserve">[主たる訪問先] </v>
      </c>
      <c r="BB74" s="160" t="str">
        <f t="shared" si="14"/>
        <v/>
      </c>
      <c r="BC74" s="160" t="str">
        <f t="shared" si="15"/>
        <v xml:space="preserve">[旅行/滞在期間(自)] [旅行/滞在期間(至)] [主たる訪問先] </v>
      </c>
      <c r="BD74" s="307" t="str">
        <f t="shared" si="26"/>
        <v/>
      </c>
      <c r="BE74" s="187" t="str">
        <f t="shared" si="16"/>
        <v/>
      </c>
      <c r="BF74" s="264" t="str">
        <f t="shared" si="17"/>
        <v/>
      </c>
      <c r="BG74" s="160">
        <f>COUNTIF('【B1(1)】日本側参加者リスト'!$N$11:$N$111,'【B1(3)】派遣・受入実績'!I74)</f>
        <v>0</v>
      </c>
      <c r="BH74" s="160">
        <f>COUNTIF('【B1(2)】相手国側参加者リスト'!$K$12:$W$111,'【B1(3)】派遣・受入実績'!I74)</f>
        <v>0</v>
      </c>
      <c r="BI74" s="307" t="str">
        <f t="shared" si="18"/>
        <v/>
      </c>
      <c r="BJ74" s="307" t="str">
        <f t="shared" si="27"/>
        <v/>
      </c>
      <c r="BK74" s="307" t="str">
        <f t="shared" si="19"/>
        <v/>
      </c>
    </row>
    <row r="75" spans="1:63" ht="32.25" customHeight="1">
      <c r="A75" s="157" t="str">
        <f t="shared" si="20"/>
        <v/>
      </c>
      <c r="C75" s="323">
        <v>61</v>
      </c>
      <c r="D75" s="539"/>
      <c r="E75" s="539"/>
      <c r="F75" s="540"/>
      <c r="G75" s="540"/>
      <c r="H75" s="540"/>
      <c r="I75" s="333"/>
      <c r="J75" s="333"/>
      <c r="K75" s="333"/>
      <c r="L75" s="333"/>
      <c r="M75" s="333"/>
      <c r="N75" s="333"/>
      <c r="O75" s="333"/>
      <c r="P75" s="333"/>
      <c r="Q75" s="333"/>
      <c r="R75" s="333"/>
      <c r="S75" s="333"/>
      <c r="T75" s="537"/>
      <c r="U75" s="537"/>
      <c r="V75" s="336"/>
      <c r="W75" s="336"/>
      <c r="X75" s="336"/>
      <c r="Y75" s="336"/>
      <c r="Z75" s="336"/>
      <c r="AA75" s="336"/>
      <c r="AB75" s="538"/>
      <c r="AC75" s="538"/>
      <c r="AD75" s="538"/>
      <c r="AE75" s="538"/>
      <c r="AF75" s="538"/>
      <c r="AG75" s="538"/>
      <c r="AH75" s="538"/>
      <c r="AI75" s="538"/>
      <c r="AJ75" s="333"/>
      <c r="AK75" s="333"/>
      <c r="AL75" s="333"/>
      <c r="AM75" s="475"/>
      <c r="AN75" s="306"/>
      <c r="AS75" s="159">
        <v>61</v>
      </c>
      <c r="AT75" s="22" t="str">
        <f t="shared" si="21"/>
        <v>入力なし</v>
      </c>
      <c r="AU75" s="160" t="str">
        <f t="shared" si="11"/>
        <v/>
      </c>
      <c r="AV75" s="160" t="str">
        <f t="shared" si="12"/>
        <v/>
      </c>
      <c r="AW75" s="160" t="str">
        <f t="shared" si="13"/>
        <v/>
      </c>
      <c r="AX75" s="160" t="str">
        <f t="shared" si="22"/>
        <v/>
      </c>
      <c r="AY75" s="160" t="str">
        <f t="shared" si="23"/>
        <v xml:space="preserve">[旅行/滞在期間(自)] </v>
      </c>
      <c r="AZ75" s="160" t="str">
        <f t="shared" si="24"/>
        <v xml:space="preserve">[旅行/滞在期間(至)] </v>
      </c>
      <c r="BA75" s="160" t="str">
        <f t="shared" si="25"/>
        <v xml:space="preserve">[主たる訪問先] </v>
      </c>
      <c r="BB75" s="160" t="str">
        <f t="shared" si="14"/>
        <v/>
      </c>
      <c r="BC75" s="160" t="str">
        <f t="shared" si="15"/>
        <v xml:space="preserve">[旅行/滞在期間(自)] [旅行/滞在期間(至)] [主たる訪問先] </v>
      </c>
      <c r="BD75" s="307" t="str">
        <f t="shared" si="26"/>
        <v/>
      </c>
      <c r="BE75" s="187" t="str">
        <f t="shared" si="16"/>
        <v/>
      </c>
      <c r="BF75" s="264" t="str">
        <f t="shared" si="17"/>
        <v/>
      </c>
      <c r="BG75" s="160">
        <f>COUNTIF('【B1(1)】日本側参加者リスト'!$N$11:$N$111,'【B1(3)】派遣・受入実績'!I75)</f>
        <v>0</v>
      </c>
      <c r="BH75" s="160">
        <f>COUNTIF('【B1(2)】相手国側参加者リスト'!$K$12:$W$111,'【B1(3)】派遣・受入実績'!I75)</f>
        <v>0</v>
      </c>
      <c r="BI75" s="307" t="str">
        <f t="shared" si="18"/>
        <v/>
      </c>
      <c r="BJ75" s="307" t="str">
        <f t="shared" si="27"/>
        <v/>
      </c>
      <c r="BK75" s="307" t="str">
        <f t="shared" si="19"/>
        <v/>
      </c>
    </row>
    <row r="76" spans="1:63" ht="32.25" customHeight="1">
      <c r="A76" s="157" t="str">
        <f t="shared" si="20"/>
        <v/>
      </c>
      <c r="C76" s="323">
        <v>62</v>
      </c>
      <c r="D76" s="539"/>
      <c r="E76" s="539"/>
      <c r="F76" s="540"/>
      <c r="G76" s="540"/>
      <c r="H76" s="540"/>
      <c r="I76" s="333"/>
      <c r="J76" s="333"/>
      <c r="K76" s="333"/>
      <c r="L76" s="333"/>
      <c r="M76" s="333"/>
      <c r="N76" s="333"/>
      <c r="O76" s="333"/>
      <c r="P76" s="333"/>
      <c r="Q76" s="333"/>
      <c r="R76" s="333"/>
      <c r="S76" s="333"/>
      <c r="T76" s="537"/>
      <c r="U76" s="537"/>
      <c r="V76" s="336"/>
      <c r="W76" s="336"/>
      <c r="X76" s="336"/>
      <c r="Y76" s="336"/>
      <c r="Z76" s="336"/>
      <c r="AA76" s="336"/>
      <c r="AB76" s="538"/>
      <c r="AC76" s="538"/>
      <c r="AD76" s="538"/>
      <c r="AE76" s="538"/>
      <c r="AF76" s="538"/>
      <c r="AG76" s="538"/>
      <c r="AH76" s="538"/>
      <c r="AI76" s="538"/>
      <c r="AJ76" s="333"/>
      <c r="AK76" s="333"/>
      <c r="AL76" s="333"/>
      <c r="AM76" s="475"/>
      <c r="AN76" s="306"/>
      <c r="AS76" s="159">
        <v>62</v>
      </c>
      <c r="AT76" s="22" t="str">
        <f t="shared" si="21"/>
        <v>入力なし</v>
      </c>
      <c r="AU76" s="160" t="str">
        <f t="shared" si="11"/>
        <v/>
      </c>
      <c r="AV76" s="160" t="str">
        <f t="shared" si="12"/>
        <v/>
      </c>
      <c r="AW76" s="160" t="str">
        <f t="shared" si="13"/>
        <v/>
      </c>
      <c r="AX76" s="160" t="str">
        <f t="shared" si="22"/>
        <v/>
      </c>
      <c r="AY76" s="160" t="str">
        <f t="shared" si="23"/>
        <v xml:space="preserve">[旅行/滞在期間(自)] </v>
      </c>
      <c r="AZ76" s="160" t="str">
        <f t="shared" si="24"/>
        <v xml:space="preserve">[旅行/滞在期間(至)] </v>
      </c>
      <c r="BA76" s="160" t="str">
        <f t="shared" si="25"/>
        <v xml:space="preserve">[主たる訪問先] </v>
      </c>
      <c r="BB76" s="160" t="str">
        <f t="shared" si="14"/>
        <v/>
      </c>
      <c r="BC76" s="160" t="str">
        <f t="shared" si="15"/>
        <v xml:space="preserve">[旅行/滞在期間(自)] [旅行/滞在期間(至)] [主たる訪問先] </v>
      </c>
      <c r="BD76" s="307" t="str">
        <f t="shared" si="26"/>
        <v/>
      </c>
      <c r="BE76" s="187" t="str">
        <f t="shared" si="16"/>
        <v/>
      </c>
      <c r="BF76" s="264" t="str">
        <f t="shared" si="17"/>
        <v/>
      </c>
      <c r="BG76" s="160">
        <f>COUNTIF('【B1(1)】日本側参加者リスト'!$N$11:$N$111,'【B1(3)】派遣・受入実績'!I76)</f>
        <v>0</v>
      </c>
      <c r="BH76" s="160">
        <f>COUNTIF('【B1(2)】相手国側参加者リスト'!$K$12:$W$111,'【B1(3)】派遣・受入実績'!I76)</f>
        <v>0</v>
      </c>
      <c r="BI76" s="307" t="str">
        <f t="shared" si="18"/>
        <v/>
      </c>
      <c r="BJ76" s="307" t="str">
        <f t="shared" si="27"/>
        <v/>
      </c>
      <c r="BK76" s="307" t="str">
        <f t="shared" si="19"/>
        <v/>
      </c>
    </row>
    <row r="77" spans="1:63" ht="32.25" customHeight="1">
      <c r="A77" s="157" t="str">
        <f t="shared" si="20"/>
        <v/>
      </c>
      <c r="C77" s="323">
        <v>63</v>
      </c>
      <c r="D77" s="539"/>
      <c r="E77" s="539"/>
      <c r="F77" s="540"/>
      <c r="G77" s="540"/>
      <c r="H77" s="540"/>
      <c r="I77" s="333"/>
      <c r="J77" s="333"/>
      <c r="K77" s="333"/>
      <c r="L77" s="333"/>
      <c r="M77" s="333"/>
      <c r="N77" s="333"/>
      <c r="O77" s="333"/>
      <c r="P77" s="333"/>
      <c r="Q77" s="333"/>
      <c r="R77" s="333"/>
      <c r="S77" s="333"/>
      <c r="T77" s="537"/>
      <c r="U77" s="537"/>
      <c r="V77" s="336"/>
      <c r="W77" s="336"/>
      <c r="X77" s="336"/>
      <c r="Y77" s="336"/>
      <c r="Z77" s="336"/>
      <c r="AA77" s="336"/>
      <c r="AB77" s="538"/>
      <c r="AC77" s="538"/>
      <c r="AD77" s="538"/>
      <c r="AE77" s="538"/>
      <c r="AF77" s="538"/>
      <c r="AG77" s="538"/>
      <c r="AH77" s="538"/>
      <c r="AI77" s="538"/>
      <c r="AJ77" s="333"/>
      <c r="AK77" s="333"/>
      <c r="AL77" s="333"/>
      <c r="AM77" s="475"/>
      <c r="AN77" s="306"/>
      <c r="AS77" s="159">
        <v>63</v>
      </c>
      <c r="AT77" s="22" t="str">
        <f t="shared" si="21"/>
        <v>入力なし</v>
      </c>
      <c r="AU77" s="160" t="str">
        <f t="shared" si="11"/>
        <v/>
      </c>
      <c r="AV77" s="160" t="str">
        <f t="shared" si="12"/>
        <v/>
      </c>
      <c r="AW77" s="160" t="str">
        <f t="shared" si="13"/>
        <v/>
      </c>
      <c r="AX77" s="160" t="str">
        <f t="shared" si="22"/>
        <v/>
      </c>
      <c r="AY77" s="160" t="str">
        <f t="shared" si="23"/>
        <v xml:space="preserve">[旅行/滞在期間(自)] </v>
      </c>
      <c r="AZ77" s="160" t="str">
        <f t="shared" si="24"/>
        <v xml:space="preserve">[旅行/滞在期間(至)] </v>
      </c>
      <c r="BA77" s="160" t="str">
        <f t="shared" si="25"/>
        <v xml:space="preserve">[主たる訪問先] </v>
      </c>
      <c r="BB77" s="160" t="str">
        <f t="shared" si="14"/>
        <v/>
      </c>
      <c r="BC77" s="160" t="str">
        <f t="shared" si="15"/>
        <v xml:space="preserve">[旅行/滞在期間(自)] [旅行/滞在期間(至)] [主たる訪問先] </v>
      </c>
      <c r="BD77" s="307" t="str">
        <f t="shared" si="26"/>
        <v/>
      </c>
      <c r="BE77" s="187" t="str">
        <f t="shared" si="16"/>
        <v/>
      </c>
      <c r="BF77" s="264" t="str">
        <f t="shared" si="17"/>
        <v/>
      </c>
      <c r="BG77" s="160">
        <f>COUNTIF('【B1(1)】日本側参加者リスト'!$N$11:$N$111,'【B1(3)】派遣・受入実績'!I77)</f>
        <v>0</v>
      </c>
      <c r="BH77" s="160">
        <f>COUNTIF('【B1(2)】相手国側参加者リスト'!$K$12:$W$111,'【B1(3)】派遣・受入実績'!I77)</f>
        <v>0</v>
      </c>
      <c r="BI77" s="307" t="str">
        <f t="shared" si="18"/>
        <v/>
      </c>
      <c r="BJ77" s="307" t="str">
        <f t="shared" si="27"/>
        <v/>
      </c>
      <c r="BK77" s="307" t="str">
        <f t="shared" si="19"/>
        <v/>
      </c>
    </row>
    <row r="78" spans="1:63" ht="32.25" customHeight="1">
      <c r="A78" s="157" t="str">
        <f t="shared" si="20"/>
        <v/>
      </c>
      <c r="C78" s="323">
        <v>64</v>
      </c>
      <c r="D78" s="539"/>
      <c r="E78" s="539"/>
      <c r="F78" s="540"/>
      <c r="G78" s="540"/>
      <c r="H78" s="540"/>
      <c r="I78" s="333"/>
      <c r="J78" s="333"/>
      <c r="K78" s="333"/>
      <c r="L78" s="333"/>
      <c r="M78" s="333"/>
      <c r="N78" s="333"/>
      <c r="O78" s="333"/>
      <c r="P78" s="333"/>
      <c r="Q78" s="333"/>
      <c r="R78" s="333"/>
      <c r="S78" s="333"/>
      <c r="T78" s="537"/>
      <c r="U78" s="537"/>
      <c r="V78" s="336"/>
      <c r="W78" s="336"/>
      <c r="X78" s="336"/>
      <c r="Y78" s="336"/>
      <c r="Z78" s="336"/>
      <c r="AA78" s="336"/>
      <c r="AB78" s="538"/>
      <c r="AC78" s="538"/>
      <c r="AD78" s="538"/>
      <c r="AE78" s="538"/>
      <c r="AF78" s="538"/>
      <c r="AG78" s="538"/>
      <c r="AH78" s="538"/>
      <c r="AI78" s="538"/>
      <c r="AJ78" s="333"/>
      <c r="AK78" s="333"/>
      <c r="AL78" s="333"/>
      <c r="AM78" s="475"/>
      <c r="AN78" s="306"/>
      <c r="AS78" s="159">
        <v>64</v>
      </c>
      <c r="AT78" s="22" t="str">
        <f t="shared" si="21"/>
        <v>入力なし</v>
      </c>
      <c r="AU78" s="160" t="str">
        <f t="shared" si="11"/>
        <v/>
      </c>
      <c r="AV78" s="160" t="str">
        <f t="shared" si="12"/>
        <v/>
      </c>
      <c r="AW78" s="160" t="str">
        <f t="shared" si="13"/>
        <v/>
      </c>
      <c r="AX78" s="160" t="str">
        <f t="shared" si="22"/>
        <v/>
      </c>
      <c r="AY78" s="160" t="str">
        <f t="shared" si="23"/>
        <v xml:space="preserve">[旅行/滞在期間(自)] </v>
      </c>
      <c r="AZ78" s="160" t="str">
        <f t="shared" si="24"/>
        <v xml:space="preserve">[旅行/滞在期間(至)] </v>
      </c>
      <c r="BA78" s="160" t="str">
        <f t="shared" si="25"/>
        <v xml:space="preserve">[主たる訪問先] </v>
      </c>
      <c r="BB78" s="160" t="str">
        <f t="shared" si="14"/>
        <v/>
      </c>
      <c r="BC78" s="160" t="str">
        <f t="shared" si="15"/>
        <v xml:space="preserve">[旅行/滞在期間(自)] [旅行/滞在期間(至)] [主たる訪問先] </v>
      </c>
      <c r="BD78" s="307" t="str">
        <f t="shared" si="26"/>
        <v/>
      </c>
      <c r="BE78" s="187" t="str">
        <f t="shared" si="16"/>
        <v/>
      </c>
      <c r="BF78" s="264" t="str">
        <f t="shared" si="17"/>
        <v/>
      </c>
      <c r="BG78" s="160">
        <f>COUNTIF('【B1(1)】日本側参加者リスト'!$N$11:$N$111,'【B1(3)】派遣・受入実績'!I78)</f>
        <v>0</v>
      </c>
      <c r="BH78" s="160">
        <f>COUNTIF('【B1(2)】相手国側参加者リスト'!$K$12:$W$111,'【B1(3)】派遣・受入実績'!I78)</f>
        <v>0</v>
      </c>
      <c r="BI78" s="307" t="str">
        <f t="shared" si="18"/>
        <v/>
      </c>
      <c r="BJ78" s="307" t="str">
        <f t="shared" si="27"/>
        <v/>
      </c>
      <c r="BK78" s="307" t="str">
        <f t="shared" si="19"/>
        <v/>
      </c>
    </row>
    <row r="79" spans="1:63" ht="32.25" customHeight="1">
      <c r="A79" s="157" t="str">
        <f t="shared" ref="A79:A114" si="28">TRIM(CONCATENATE(BD79,BK79))</f>
        <v/>
      </c>
      <c r="C79" s="323">
        <v>65</v>
      </c>
      <c r="D79" s="539"/>
      <c r="E79" s="539"/>
      <c r="F79" s="540"/>
      <c r="G79" s="540"/>
      <c r="H79" s="540"/>
      <c r="I79" s="333"/>
      <c r="J79" s="333"/>
      <c r="K79" s="333"/>
      <c r="L79" s="333"/>
      <c r="M79" s="333"/>
      <c r="N79" s="333"/>
      <c r="O79" s="333"/>
      <c r="P79" s="333"/>
      <c r="Q79" s="333"/>
      <c r="R79" s="333"/>
      <c r="S79" s="333"/>
      <c r="T79" s="537"/>
      <c r="U79" s="537"/>
      <c r="V79" s="336"/>
      <c r="W79" s="336"/>
      <c r="X79" s="336"/>
      <c r="Y79" s="336"/>
      <c r="Z79" s="336"/>
      <c r="AA79" s="336"/>
      <c r="AB79" s="538"/>
      <c r="AC79" s="538"/>
      <c r="AD79" s="538"/>
      <c r="AE79" s="538"/>
      <c r="AF79" s="538"/>
      <c r="AG79" s="538"/>
      <c r="AH79" s="538"/>
      <c r="AI79" s="538"/>
      <c r="AJ79" s="333"/>
      <c r="AK79" s="333"/>
      <c r="AL79" s="333"/>
      <c r="AM79" s="475"/>
      <c r="AN79" s="306"/>
      <c r="AS79" s="159">
        <v>65</v>
      </c>
      <c r="AT79" s="22" t="str">
        <f t="shared" ref="AT79:AT114" si="29">IF(AND(D79="",F79="",I79="",TRIM(T79)="",V79="",Y79="",AB79="",AJ79=""),"入力なし","")</f>
        <v>入力なし</v>
      </c>
      <c r="AU79" s="160" t="str">
        <f t="shared" si="11"/>
        <v/>
      </c>
      <c r="AV79" s="160" t="str">
        <f t="shared" si="12"/>
        <v/>
      </c>
      <c r="AW79" s="160" t="str">
        <f t="shared" si="13"/>
        <v/>
      </c>
      <c r="AX79" s="160" t="str">
        <f t="shared" ref="AX79:AX114" si="30">IF(OR(AT79="入力なし",F79="受入",F79=""),"",IF(AND(LEFT(F79,2)="派遣",T79="〇"),"",AX$14))</f>
        <v/>
      </c>
      <c r="AY79" s="160" t="str">
        <f t="shared" ref="AY79:AY114" si="31">IF(V79&lt;&gt;"","",AY$14)</f>
        <v xml:space="preserve">[旅行/滞在期間(自)] </v>
      </c>
      <c r="AZ79" s="160" t="str">
        <f t="shared" ref="AZ79:AZ114" si="32">IF(Y79&lt;&gt;"","",AZ$14)</f>
        <v xml:space="preserve">[旅行/滞在期間(至)] </v>
      </c>
      <c r="BA79" s="160" t="str">
        <f t="shared" ref="BA79:BA114" si="33">IF(AB79&lt;&gt;"","",BA$14)</f>
        <v xml:space="preserve">[主たる訪問先] </v>
      </c>
      <c r="BB79" s="160" t="str">
        <f t="shared" si="14"/>
        <v/>
      </c>
      <c r="BC79" s="160" t="str">
        <f t="shared" si="15"/>
        <v xml:space="preserve">[旅行/滞在期間(自)] [旅行/滞在期間(至)] [主たる訪問先] </v>
      </c>
      <c r="BD79" s="307" t="str">
        <f t="shared" ref="BD79:BD110" si="34">IF(AT79="入力なし","",IF(TRIM(BC79)="","",CONCATENATE("■入力してください：",BC79)))</f>
        <v/>
      </c>
      <c r="BE79" s="187" t="str">
        <f t="shared" si="16"/>
        <v/>
      </c>
      <c r="BF79" s="264" t="str">
        <f t="shared" si="17"/>
        <v/>
      </c>
      <c r="BG79" s="160">
        <f>COUNTIF('【B1(1)】日本側参加者リスト'!$N$11:$N$111,'【B1(3)】派遣・受入実績'!I79)</f>
        <v>0</v>
      </c>
      <c r="BH79" s="160">
        <f>COUNTIF('【B1(2)】相手国側参加者リスト'!$K$12:$W$111,'【B1(3)】派遣・受入実績'!I79)</f>
        <v>0</v>
      </c>
      <c r="BI79" s="307" t="str">
        <f t="shared" si="18"/>
        <v/>
      </c>
      <c r="BJ79" s="307" t="str">
        <f t="shared" ref="BJ79:BJ114" si="35">IF(AND(AS79="入力なし",BC79=""),"",IF(AND(F79&lt;&gt;"派遣＿第三国",AJ79&lt;&gt;""),$BJ$14,""))</f>
        <v/>
      </c>
      <c r="BK79" s="307" t="str">
        <f t="shared" si="19"/>
        <v/>
      </c>
    </row>
    <row r="80" spans="1:63" ht="32.25" customHeight="1">
      <c r="A80" s="157" t="str">
        <f t="shared" si="28"/>
        <v/>
      </c>
      <c r="C80" s="323">
        <v>66</v>
      </c>
      <c r="D80" s="539"/>
      <c r="E80" s="539"/>
      <c r="F80" s="540"/>
      <c r="G80" s="540"/>
      <c r="H80" s="540"/>
      <c r="I80" s="333"/>
      <c r="J80" s="333"/>
      <c r="K80" s="333"/>
      <c r="L80" s="333"/>
      <c r="M80" s="333"/>
      <c r="N80" s="333"/>
      <c r="O80" s="333"/>
      <c r="P80" s="333"/>
      <c r="Q80" s="333"/>
      <c r="R80" s="333"/>
      <c r="S80" s="333"/>
      <c r="T80" s="537"/>
      <c r="U80" s="537"/>
      <c r="V80" s="336"/>
      <c r="W80" s="336"/>
      <c r="X80" s="336"/>
      <c r="Y80" s="336"/>
      <c r="Z80" s="336"/>
      <c r="AA80" s="336"/>
      <c r="AB80" s="538"/>
      <c r="AC80" s="538"/>
      <c r="AD80" s="538"/>
      <c r="AE80" s="538"/>
      <c r="AF80" s="538"/>
      <c r="AG80" s="538"/>
      <c r="AH80" s="538"/>
      <c r="AI80" s="538"/>
      <c r="AJ80" s="333"/>
      <c r="AK80" s="333"/>
      <c r="AL80" s="333"/>
      <c r="AM80" s="475"/>
      <c r="AN80" s="306"/>
      <c r="AS80" s="159">
        <v>66</v>
      </c>
      <c r="AT80" s="22" t="str">
        <f t="shared" si="29"/>
        <v>入力なし</v>
      </c>
      <c r="AU80" s="160" t="str">
        <f t="shared" ref="AU80:AU114" si="36">IF(AT80="入力なし","",IF(D80&lt;&gt;"","",AU$14))</f>
        <v/>
      </c>
      <c r="AV80" s="160" t="str">
        <f t="shared" ref="AV80:AV114" si="37">IF(AT80="入力なし","",IF(F80&lt;&gt;"","",AV$14))</f>
        <v/>
      </c>
      <c r="AW80" s="160" t="str">
        <f t="shared" ref="AW80:AW114" si="38">IF(AT80="入力なし","",IF(I80&lt;&gt;"","",AW$14))</f>
        <v/>
      </c>
      <c r="AX80" s="160" t="str">
        <f t="shared" si="30"/>
        <v/>
      </c>
      <c r="AY80" s="160" t="str">
        <f t="shared" si="31"/>
        <v xml:space="preserve">[旅行/滞在期間(自)] </v>
      </c>
      <c r="AZ80" s="160" t="str">
        <f t="shared" si="32"/>
        <v xml:space="preserve">[旅行/滞在期間(至)] </v>
      </c>
      <c r="BA80" s="160" t="str">
        <f t="shared" si="33"/>
        <v xml:space="preserve">[主たる訪問先] </v>
      </c>
      <c r="BB80" s="160" t="str">
        <f t="shared" ref="BB80:BB114" si="39">IF(F80&lt;&gt;"派遣＿第三国","",IF(AJ80&lt;&gt;"","",BB$14))</f>
        <v/>
      </c>
      <c r="BC80" s="160" t="str">
        <f t="shared" ref="BC80:BC114" si="40">CONCATENATE(AU80,AV80,AW80,AX80,AY80,AZ80,BA80,BB80)</f>
        <v xml:space="preserve">[旅行/滞在期間(自)] [旅行/滞在期間(至)] [主たる訪問先] </v>
      </c>
      <c r="BD80" s="307" t="str">
        <f t="shared" si="34"/>
        <v/>
      </c>
      <c r="BE80" s="187" t="str">
        <f t="shared" ref="BE80:BE114" si="41">IF(AND(V80&lt;&gt;"",Y80&lt;&gt;""),IF(V80&lt;Y80,"","エラー"),"")</f>
        <v/>
      </c>
      <c r="BF80" s="264" t="str">
        <f t="shared" ref="BF80:BF114" si="42">IF(BE80="","",BF79)</f>
        <v/>
      </c>
      <c r="BG80" s="160">
        <f>COUNTIF('【B1(1)】日本側参加者リスト'!$N$11:$N$111,'【B1(3)】派遣・受入実績'!I80)</f>
        <v>0</v>
      </c>
      <c r="BH80" s="160">
        <f>COUNTIF('【B1(2)】相手国側参加者リスト'!$K$12:$W$111,'【B1(3)】派遣・受入実績'!I80)</f>
        <v>0</v>
      </c>
      <c r="BI80" s="307" t="str">
        <f t="shared" ref="BI80:BI114" si="43">IF(OR(AT80="入力なし",F80=""),"",IF(F80="受入",IF(BH80&gt;=1,"",$BI$14),IF(BG80&gt;=1,"",$BI$14)))</f>
        <v/>
      </c>
      <c r="BJ80" s="307" t="str">
        <f t="shared" si="35"/>
        <v/>
      </c>
      <c r="BK80" s="307" t="str">
        <f t="shared" ref="BK80:BK114" si="44">IF(AND(AT80="入力なし",BD80=""),"",IF(CONCATENATE(BF80,BI80,BJ80)="","",CONCATENATE("■ご確認ださい: ",BF80,BI80,BJ80)))</f>
        <v/>
      </c>
    </row>
    <row r="81" spans="1:63" ht="32.25" customHeight="1">
      <c r="A81" s="157" t="str">
        <f t="shared" si="28"/>
        <v/>
      </c>
      <c r="C81" s="323">
        <v>67</v>
      </c>
      <c r="D81" s="539"/>
      <c r="E81" s="539"/>
      <c r="F81" s="540"/>
      <c r="G81" s="540"/>
      <c r="H81" s="540"/>
      <c r="I81" s="333"/>
      <c r="J81" s="333"/>
      <c r="K81" s="333"/>
      <c r="L81" s="333"/>
      <c r="M81" s="333"/>
      <c r="N81" s="333"/>
      <c r="O81" s="333"/>
      <c r="P81" s="333"/>
      <c r="Q81" s="333"/>
      <c r="R81" s="333"/>
      <c r="S81" s="333"/>
      <c r="T81" s="537"/>
      <c r="U81" s="537"/>
      <c r="V81" s="336"/>
      <c r="W81" s="336"/>
      <c r="X81" s="336"/>
      <c r="Y81" s="336"/>
      <c r="Z81" s="336"/>
      <c r="AA81" s="336"/>
      <c r="AB81" s="538"/>
      <c r="AC81" s="538"/>
      <c r="AD81" s="538"/>
      <c r="AE81" s="538"/>
      <c r="AF81" s="538"/>
      <c r="AG81" s="538"/>
      <c r="AH81" s="538"/>
      <c r="AI81" s="538"/>
      <c r="AJ81" s="333"/>
      <c r="AK81" s="333"/>
      <c r="AL81" s="333"/>
      <c r="AM81" s="475"/>
      <c r="AN81" s="306"/>
      <c r="AS81" s="159">
        <v>67</v>
      </c>
      <c r="AT81" s="22" t="str">
        <f t="shared" si="29"/>
        <v>入力なし</v>
      </c>
      <c r="AU81" s="160" t="str">
        <f t="shared" si="36"/>
        <v/>
      </c>
      <c r="AV81" s="160" t="str">
        <f t="shared" si="37"/>
        <v/>
      </c>
      <c r="AW81" s="160" t="str">
        <f t="shared" si="38"/>
        <v/>
      </c>
      <c r="AX81" s="160" t="str">
        <f t="shared" si="30"/>
        <v/>
      </c>
      <c r="AY81" s="160" t="str">
        <f t="shared" si="31"/>
        <v xml:space="preserve">[旅行/滞在期間(自)] </v>
      </c>
      <c r="AZ81" s="160" t="str">
        <f t="shared" si="32"/>
        <v xml:space="preserve">[旅行/滞在期間(至)] </v>
      </c>
      <c r="BA81" s="160" t="str">
        <f t="shared" si="33"/>
        <v xml:space="preserve">[主たる訪問先] </v>
      </c>
      <c r="BB81" s="160" t="str">
        <f t="shared" si="39"/>
        <v/>
      </c>
      <c r="BC81" s="160" t="str">
        <f t="shared" si="40"/>
        <v xml:space="preserve">[旅行/滞在期間(自)] [旅行/滞在期間(至)] [主たる訪問先] </v>
      </c>
      <c r="BD81" s="307" t="str">
        <f t="shared" si="34"/>
        <v/>
      </c>
      <c r="BE81" s="187" t="str">
        <f t="shared" si="41"/>
        <v/>
      </c>
      <c r="BF81" s="264" t="str">
        <f t="shared" si="42"/>
        <v/>
      </c>
      <c r="BG81" s="160">
        <f>COUNTIF('【B1(1)】日本側参加者リスト'!$N$11:$N$111,'【B1(3)】派遣・受入実績'!I81)</f>
        <v>0</v>
      </c>
      <c r="BH81" s="160">
        <f>COUNTIF('【B1(2)】相手国側参加者リスト'!$K$12:$W$111,'【B1(3)】派遣・受入実績'!I81)</f>
        <v>0</v>
      </c>
      <c r="BI81" s="307" t="str">
        <f t="shared" si="43"/>
        <v/>
      </c>
      <c r="BJ81" s="307" t="str">
        <f t="shared" si="35"/>
        <v/>
      </c>
      <c r="BK81" s="307" t="str">
        <f t="shared" si="44"/>
        <v/>
      </c>
    </row>
    <row r="82" spans="1:63" ht="32.25" customHeight="1">
      <c r="A82" s="157" t="str">
        <f t="shared" si="28"/>
        <v/>
      </c>
      <c r="C82" s="323">
        <v>68</v>
      </c>
      <c r="D82" s="539"/>
      <c r="E82" s="539"/>
      <c r="F82" s="540"/>
      <c r="G82" s="540"/>
      <c r="H82" s="540"/>
      <c r="I82" s="333"/>
      <c r="J82" s="333"/>
      <c r="K82" s="333"/>
      <c r="L82" s="333"/>
      <c r="M82" s="333"/>
      <c r="N82" s="333"/>
      <c r="O82" s="333"/>
      <c r="P82" s="333"/>
      <c r="Q82" s="333"/>
      <c r="R82" s="333"/>
      <c r="S82" s="333"/>
      <c r="T82" s="537"/>
      <c r="U82" s="537"/>
      <c r="V82" s="336"/>
      <c r="W82" s="336"/>
      <c r="X82" s="336"/>
      <c r="Y82" s="336"/>
      <c r="Z82" s="336"/>
      <c r="AA82" s="336"/>
      <c r="AB82" s="538"/>
      <c r="AC82" s="538"/>
      <c r="AD82" s="538"/>
      <c r="AE82" s="538"/>
      <c r="AF82" s="538"/>
      <c r="AG82" s="538"/>
      <c r="AH82" s="538"/>
      <c r="AI82" s="538"/>
      <c r="AJ82" s="333"/>
      <c r="AK82" s="333"/>
      <c r="AL82" s="333"/>
      <c r="AM82" s="475"/>
      <c r="AN82" s="306"/>
      <c r="AS82" s="159">
        <v>68</v>
      </c>
      <c r="AT82" s="22" t="str">
        <f t="shared" si="29"/>
        <v>入力なし</v>
      </c>
      <c r="AU82" s="160" t="str">
        <f t="shared" si="36"/>
        <v/>
      </c>
      <c r="AV82" s="160" t="str">
        <f t="shared" si="37"/>
        <v/>
      </c>
      <c r="AW82" s="160" t="str">
        <f t="shared" si="38"/>
        <v/>
      </c>
      <c r="AX82" s="160" t="str">
        <f t="shared" si="30"/>
        <v/>
      </c>
      <c r="AY82" s="160" t="str">
        <f t="shared" si="31"/>
        <v xml:space="preserve">[旅行/滞在期間(自)] </v>
      </c>
      <c r="AZ82" s="160" t="str">
        <f t="shared" si="32"/>
        <v xml:space="preserve">[旅行/滞在期間(至)] </v>
      </c>
      <c r="BA82" s="160" t="str">
        <f t="shared" si="33"/>
        <v xml:space="preserve">[主たる訪問先] </v>
      </c>
      <c r="BB82" s="160" t="str">
        <f t="shared" si="39"/>
        <v/>
      </c>
      <c r="BC82" s="160" t="str">
        <f t="shared" si="40"/>
        <v xml:space="preserve">[旅行/滞在期間(自)] [旅行/滞在期間(至)] [主たる訪問先] </v>
      </c>
      <c r="BD82" s="307" t="str">
        <f t="shared" si="34"/>
        <v/>
      </c>
      <c r="BE82" s="187" t="str">
        <f t="shared" si="41"/>
        <v/>
      </c>
      <c r="BF82" s="264" t="str">
        <f t="shared" si="42"/>
        <v/>
      </c>
      <c r="BG82" s="160">
        <f>COUNTIF('【B1(1)】日本側参加者リスト'!$N$11:$N$111,'【B1(3)】派遣・受入実績'!I82)</f>
        <v>0</v>
      </c>
      <c r="BH82" s="160">
        <f>COUNTIF('【B1(2)】相手国側参加者リスト'!$K$12:$W$111,'【B1(3)】派遣・受入実績'!I82)</f>
        <v>0</v>
      </c>
      <c r="BI82" s="307" t="str">
        <f t="shared" si="43"/>
        <v/>
      </c>
      <c r="BJ82" s="307" t="str">
        <f t="shared" si="35"/>
        <v/>
      </c>
      <c r="BK82" s="307" t="str">
        <f t="shared" si="44"/>
        <v/>
      </c>
    </row>
    <row r="83" spans="1:63" ht="32.25" customHeight="1">
      <c r="A83" s="157" t="str">
        <f t="shared" si="28"/>
        <v/>
      </c>
      <c r="C83" s="323">
        <v>69</v>
      </c>
      <c r="D83" s="539"/>
      <c r="E83" s="539"/>
      <c r="F83" s="540"/>
      <c r="G83" s="540"/>
      <c r="H83" s="540"/>
      <c r="I83" s="333"/>
      <c r="J83" s="333"/>
      <c r="K83" s="333"/>
      <c r="L83" s="333"/>
      <c r="M83" s="333"/>
      <c r="N83" s="333"/>
      <c r="O83" s="333"/>
      <c r="P83" s="333"/>
      <c r="Q83" s="333"/>
      <c r="R83" s="333"/>
      <c r="S83" s="333"/>
      <c r="T83" s="537"/>
      <c r="U83" s="537"/>
      <c r="V83" s="336"/>
      <c r="W83" s="336"/>
      <c r="X83" s="336"/>
      <c r="Y83" s="336"/>
      <c r="Z83" s="336"/>
      <c r="AA83" s="336"/>
      <c r="AB83" s="538"/>
      <c r="AC83" s="538"/>
      <c r="AD83" s="538"/>
      <c r="AE83" s="538"/>
      <c r="AF83" s="538"/>
      <c r="AG83" s="538"/>
      <c r="AH83" s="538"/>
      <c r="AI83" s="538"/>
      <c r="AJ83" s="333"/>
      <c r="AK83" s="333"/>
      <c r="AL83" s="333"/>
      <c r="AM83" s="475"/>
      <c r="AN83" s="306"/>
      <c r="AS83" s="159">
        <v>69</v>
      </c>
      <c r="AT83" s="22" t="str">
        <f t="shared" si="29"/>
        <v>入力なし</v>
      </c>
      <c r="AU83" s="160" t="str">
        <f t="shared" si="36"/>
        <v/>
      </c>
      <c r="AV83" s="160" t="str">
        <f t="shared" si="37"/>
        <v/>
      </c>
      <c r="AW83" s="160" t="str">
        <f t="shared" si="38"/>
        <v/>
      </c>
      <c r="AX83" s="160" t="str">
        <f t="shared" si="30"/>
        <v/>
      </c>
      <c r="AY83" s="160" t="str">
        <f t="shared" si="31"/>
        <v xml:space="preserve">[旅行/滞在期間(自)] </v>
      </c>
      <c r="AZ83" s="160" t="str">
        <f t="shared" si="32"/>
        <v xml:space="preserve">[旅行/滞在期間(至)] </v>
      </c>
      <c r="BA83" s="160" t="str">
        <f t="shared" si="33"/>
        <v xml:space="preserve">[主たる訪問先] </v>
      </c>
      <c r="BB83" s="160" t="str">
        <f t="shared" si="39"/>
        <v/>
      </c>
      <c r="BC83" s="160" t="str">
        <f t="shared" si="40"/>
        <v xml:space="preserve">[旅行/滞在期間(自)] [旅行/滞在期間(至)] [主たる訪問先] </v>
      </c>
      <c r="BD83" s="307" t="str">
        <f t="shared" si="34"/>
        <v/>
      </c>
      <c r="BE83" s="187" t="str">
        <f t="shared" si="41"/>
        <v/>
      </c>
      <c r="BF83" s="264" t="str">
        <f t="shared" si="42"/>
        <v/>
      </c>
      <c r="BG83" s="160">
        <f>COUNTIF('【B1(1)】日本側参加者リスト'!$N$11:$N$111,'【B1(3)】派遣・受入実績'!I83)</f>
        <v>0</v>
      </c>
      <c r="BH83" s="160">
        <f>COUNTIF('【B1(2)】相手国側参加者リスト'!$K$12:$W$111,'【B1(3)】派遣・受入実績'!I83)</f>
        <v>0</v>
      </c>
      <c r="BI83" s="307" t="str">
        <f t="shared" si="43"/>
        <v/>
      </c>
      <c r="BJ83" s="307" t="str">
        <f t="shared" si="35"/>
        <v/>
      </c>
      <c r="BK83" s="307" t="str">
        <f t="shared" si="44"/>
        <v/>
      </c>
    </row>
    <row r="84" spans="1:63" ht="32.25" customHeight="1">
      <c r="A84" s="157" t="str">
        <f t="shared" si="28"/>
        <v/>
      </c>
      <c r="C84" s="323">
        <v>70</v>
      </c>
      <c r="D84" s="539"/>
      <c r="E84" s="539"/>
      <c r="F84" s="540"/>
      <c r="G84" s="540"/>
      <c r="H84" s="540"/>
      <c r="I84" s="333"/>
      <c r="J84" s="333"/>
      <c r="K84" s="333"/>
      <c r="L84" s="333"/>
      <c r="M84" s="333"/>
      <c r="N84" s="333"/>
      <c r="O84" s="333"/>
      <c r="P84" s="333"/>
      <c r="Q84" s="333"/>
      <c r="R84" s="333"/>
      <c r="S84" s="333"/>
      <c r="T84" s="537"/>
      <c r="U84" s="537"/>
      <c r="V84" s="336"/>
      <c r="W84" s="336"/>
      <c r="X84" s="336"/>
      <c r="Y84" s="336"/>
      <c r="Z84" s="336"/>
      <c r="AA84" s="336"/>
      <c r="AB84" s="538"/>
      <c r="AC84" s="538"/>
      <c r="AD84" s="538"/>
      <c r="AE84" s="538"/>
      <c r="AF84" s="538"/>
      <c r="AG84" s="538"/>
      <c r="AH84" s="538"/>
      <c r="AI84" s="538"/>
      <c r="AJ84" s="333"/>
      <c r="AK84" s="333"/>
      <c r="AL84" s="333"/>
      <c r="AM84" s="475"/>
      <c r="AN84" s="306"/>
      <c r="AS84" s="159">
        <v>70</v>
      </c>
      <c r="AT84" s="22" t="str">
        <f t="shared" si="29"/>
        <v>入力なし</v>
      </c>
      <c r="AU84" s="160" t="str">
        <f t="shared" si="36"/>
        <v/>
      </c>
      <c r="AV84" s="160" t="str">
        <f t="shared" si="37"/>
        <v/>
      </c>
      <c r="AW84" s="160" t="str">
        <f t="shared" si="38"/>
        <v/>
      </c>
      <c r="AX84" s="160" t="str">
        <f t="shared" si="30"/>
        <v/>
      </c>
      <c r="AY84" s="160" t="str">
        <f t="shared" si="31"/>
        <v xml:space="preserve">[旅行/滞在期間(自)] </v>
      </c>
      <c r="AZ84" s="160" t="str">
        <f t="shared" si="32"/>
        <v xml:space="preserve">[旅行/滞在期間(至)] </v>
      </c>
      <c r="BA84" s="160" t="str">
        <f t="shared" si="33"/>
        <v xml:space="preserve">[主たる訪問先] </v>
      </c>
      <c r="BB84" s="160" t="str">
        <f t="shared" si="39"/>
        <v/>
      </c>
      <c r="BC84" s="160" t="str">
        <f t="shared" si="40"/>
        <v xml:space="preserve">[旅行/滞在期間(自)] [旅行/滞在期間(至)] [主たる訪問先] </v>
      </c>
      <c r="BD84" s="307" t="str">
        <f t="shared" si="34"/>
        <v/>
      </c>
      <c r="BE84" s="187" t="str">
        <f t="shared" si="41"/>
        <v/>
      </c>
      <c r="BF84" s="264" t="str">
        <f t="shared" si="42"/>
        <v/>
      </c>
      <c r="BG84" s="160">
        <f>COUNTIF('【B1(1)】日本側参加者リスト'!$N$11:$N$111,'【B1(3)】派遣・受入実績'!I84)</f>
        <v>0</v>
      </c>
      <c r="BH84" s="160">
        <f>COUNTIF('【B1(2)】相手国側参加者リスト'!$K$12:$W$111,'【B1(3)】派遣・受入実績'!I84)</f>
        <v>0</v>
      </c>
      <c r="BI84" s="307" t="str">
        <f t="shared" si="43"/>
        <v/>
      </c>
      <c r="BJ84" s="307" t="str">
        <f t="shared" si="35"/>
        <v/>
      </c>
      <c r="BK84" s="307" t="str">
        <f t="shared" si="44"/>
        <v/>
      </c>
    </row>
    <row r="85" spans="1:63" ht="32.25" customHeight="1">
      <c r="A85" s="157" t="str">
        <f t="shared" si="28"/>
        <v/>
      </c>
      <c r="C85" s="323">
        <v>71</v>
      </c>
      <c r="D85" s="539"/>
      <c r="E85" s="539"/>
      <c r="F85" s="540"/>
      <c r="G85" s="540"/>
      <c r="H85" s="540"/>
      <c r="I85" s="333"/>
      <c r="J85" s="333"/>
      <c r="K85" s="333"/>
      <c r="L85" s="333"/>
      <c r="M85" s="333"/>
      <c r="N85" s="333"/>
      <c r="O85" s="333"/>
      <c r="P85" s="333"/>
      <c r="Q85" s="333"/>
      <c r="R85" s="333"/>
      <c r="S85" s="333"/>
      <c r="T85" s="537"/>
      <c r="U85" s="537"/>
      <c r="V85" s="336"/>
      <c r="W85" s="336"/>
      <c r="X85" s="336"/>
      <c r="Y85" s="336"/>
      <c r="Z85" s="336"/>
      <c r="AA85" s="336"/>
      <c r="AB85" s="538"/>
      <c r="AC85" s="538"/>
      <c r="AD85" s="538"/>
      <c r="AE85" s="538"/>
      <c r="AF85" s="538"/>
      <c r="AG85" s="538"/>
      <c r="AH85" s="538"/>
      <c r="AI85" s="538"/>
      <c r="AJ85" s="333"/>
      <c r="AK85" s="333"/>
      <c r="AL85" s="333"/>
      <c r="AM85" s="475"/>
      <c r="AN85" s="306"/>
      <c r="AS85" s="159">
        <v>71</v>
      </c>
      <c r="AT85" s="22" t="str">
        <f t="shared" si="29"/>
        <v>入力なし</v>
      </c>
      <c r="AU85" s="160" t="str">
        <f t="shared" si="36"/>
        <v/>
      </c>
      <c r="AV85" s="160" t="str">
        <f t="shared" si="37"/>
        <v/>
      </c>
      <c r="AW85" s="160" t="str">
        <f t="shared" si="38"/>
        <v/>
      </c>
      <c r="AX85" s="160" t="str">
        <f t="shared" si="30"/>
        <v/>
      </c>
      <c r="AY85" s="160" t="str">
        <f t="shared" si="31"/>
        <v xml:space="preserve">[旅行/滞在期間(自)] </v>
      </c>
      <c r="AZ85" s="160" t="str">
        <f t="shared" si="32"/>
        <v xml:space="preserve">[旅行/滞在期間(至)] </v>
      </c>
      <c r="BA85" s="160" t="str">
        <f t="shared" si="33"/>
        <v xml:space="preserve">[主たる訪問先] </v>
      </c>
      <c r="BB85" s="160" t="str">
        <f t="shared" si="39"/>
        <v/>
      </c>
      <c r="BC85" s="160" t="str">
        <f t="shared" si="40"/>
        <v xml:space="preserve">[旅行/滞在期間(自)] [旅行/滞在期間(至)] [主たる訪問先] </v>
      </c>
      <c r="BD85" s="307" t="str">
        <f t="shared" si="34"/>
        <v/>
      </c>
      <c r="BE85" s="187" t="str">
        <f t="shared" si="41"/>
        <v/>
      </c>
      <c r="BF85" s="264" t="str">
        <f t="shared" si="42"/>
        <v/>
      </c>
      <c r="BG85" s="160">
        <f>COUNTIF('【B1(1)】日本側参加者リスト'!$N$11:$N$111,'【B1(3)】派遣・受入実績'!I85)</f>
        <v>0</v>
      </c>
      <c r="BH85" s="160">
        <f>COUNTIF('【B1(2)】相手国側参加者リスト'!$K$12:$W$111,'【B1(3)】派遣・受入実績'!I85)</f>
        <v>0</v>
      </c>
      <c r="BI85" s="307" t="str">
        <f t="shared" si="43"/>
        <v/>
      </c>
      <c r="BJ85" s="307" t="str">
        <f t="shared" si="35"/>
        <v/>
      </c>
      <c r="BK85" s="307" t="str">
        <f t="shared" si="44"/>
        <v/>
      </c>
    </row>
    <row r="86" spans="1:63" ht="32.25" customHeight="1">
      <c r="A86" s="157" t="str">
        <f t="shared" si="28"/>
        <v/>
      </c>
      <c r="C86" s="323">
        <v>72</v>
      </c>
      <c r="D86" s="539"/>
      <c r="E86" s="539"/>
      <c r="F86" s="540"/>
      <c r="G86" s="540"/>
      <c r="H86" s="540"/>
      <c r="I86" s="333"/>
      <c r="J86" s="333"/>
      <c r="K86" s="333"/>
      <c r="L86" s="333"/>
      <c r="M86" s="333"/>
      <c r="N86" s="333"/>
      <c r="O86" s="333"/>
      <c r="P86" s="333"/>
      <c r="Q86" s="333"/>
      <c r="R86" s="333"/>
      <c r="S86" s="333"/>
      <c r="T86" s="537"/>
      <c r="U86" s="537"/>
      <c r="V86" s="336"/>
      <c r="W86" s="336"/>
      <c r="X86" s="336"/>
      <c r="Y86" s="336"/>
      <c r="Z86" s="336"/>
      <c r="AA86" s="336"/>
      <c r="AB86" s="538"/>
      <c r="AC86" s="538"/>
      <c r="AD86" s="538"/>
      <c r="AE86" s="538"/>
      <c r="AF86" s="538"/>
      <c r="AG86" s="538"/>
      <c r="AH86" s="538"/>
      <c r="AI86" s="538"/>
      <c r="AJ86" s="333"/>
      <c r="AK86" s="333"/>
      <c r="AL86" s="333"/>
      <c r="AM86" s="475"/>
      <c r="AN86" s="306"/>
      <c r="AS86" s="159">
        <v>72</v>
      </c>
      <c r="AT86" s="22" t="str">
        <f t="shared" si="29"/>
        <v>入力なし</v>
      </c>
      <c r="AU86" s="160" t="str">
        <f t="shared" si="36"/>
        <v/>
      </c>
      <c r="AV86" s="160" t="str">
        <f t="shared" si="37"/>
        <v/>
      </c>
      <c r="AW86" s="160" t="str">
        <f t="shared" si="38"/>
        <v/>
      </c>
      <c r="AX86" s="160" t="str">
        <f t="shared" si="30"/>
        <v/>
      </c>
      <c r="AY86" s="160" t="str">
        <f t="shared" si="31"/>
        <v xml:space="preserve">[旅行/滞在期間(自)] </v>
      </c>
      <c r="AZ86" s="160" t="str">
        <f t="shared" si="32"/>
        <v xml:space="preserve">[旅行/滞在期間(至)] </v>
      </c>
      <c r="BA86" s="160" t="str">
        <f t="shared" si="33"/>
        <v xml:space="preserve">[主たる訪問先] </v>
      </c>
      <c r="BB86" s="160" t="str">
        <f t="shared" si="39"/>
        <v/>
      </c>
      <c r="BC86" s="160" t="str">
        <f t="shared" si="40"/>
        <v xml:space="preserve">[旅行/滞在期間(自)] [旅行/滞在期間(至)] [主たる訪問先] </v>
      </c>
      <c r="BD86" s="307" t="str">
        <f t="shared" si="34"/>
        <v/>
      </c>
      <c r="BE86" s="187" t="str">
        <f t="shared" si="41"/>
        <v/>
      </c>
      <c r="BF86" s="264" t="str">
        <f t="shared" si="42"/>
        <v/>
      </c>
      <c r="BG86" s="160">
        <f>COUNTIF('【B1(1)】日本側参加者リスト'!$N$11:$N$111,'【B1(3)】派遣・受入実績'!I86)</f>
        <v>0</v>
      </c>
      <c r="BH86" s="160">
        <f>COUNTIF('【B1(2)】相手国側参加者リスト'!$K$12:$W$111,'【B1(3)】派遣・受入実績'!I86)</f>
        <v>0</v>
      </c>
      <c r="BI86" s="307" t="str">
        <f t="shared" si="43"/>
        <v/>
      </c>
      <c r="BJ86" s="307" t="str">
        <f t="shared" si="35"/>
        <v/>
      </c>
      <c r="BK86" s="307" t="str">
        <f t="shared" si="44"/>
        <v/>
      </c>
    </row>
    <row r="87" spans="1:63" ht="32.25" customHeight="1">
      <c r="A87" s="157" t="str">
        <f t="shared" si="28"/>
        <v/>
      </c>
      <c r="C87" s="323">
        <v>73</v>
      </c>
      <c r="D87" s="539"/>
      <c r="E87" s="539"/>
      <c r="F87" s="540"/>
      <c r="G87" s="540"/>
      <c r="H87" s="540"/>
      <c r="I87" s="333"/>
      <c r="J87" s="333"/>
      <c r="K87" s="333"/>
      <c r="L87" s="333"/>
      <c r="M87" s="333"/>
      <c r="N87" s="333"/>
      <c r="O87" s="333"/>
      <c r="P87" s="333"/>
      <c r="Q87" s="333"/>
      <c r="R87" s="333"/>
      <c r="S87" s="333"/>
      <c r="T87" s="537"/>
      <c r="U87" s="537"/>
      <c r="V87" s="336"/>
      <c r="W87" s="336"/>
      <c r="X87" s="336"/>
      <c r="Y87" s="336"/>
      <c r="Z87" s="336"/>
      <c r="AA87" s="336"/>
      <c r="AB87" s="538"/>
      <c r="AC87" s="538"/>
      <c r="AD87" s="538"/>
      <c r="AE87" s="538"/>
      <c r="AF87" s="538"/>
      <c r="AG87" s="538"/>
      <c r="AH87" s="538"/>
      <c r="AI87" s="538"/>
      <c r="AJ87" s="333"/>
      <c r="AK87" s="333"/>
      <c r="AL87" s="333"/>
      <c r="AM87" s="475"/>
      <c r="AN87" s="306"/>
      <c r="AS87" s="159">
        <v>73</v>
      </c>
      <c r="AT87" s="22" t="str">
        <f t="shared" si="29"/>
        <v>入力なし</v>
      </c>
      <c r="AU87" s="160" t="str">
        <f t="shared" si="36"/>
        <v/>
      </c>
      <c r="AV87" s="160" t="str">
        <f t="shared" si="37"/>
        <v/>
      </c>
      <c r="AW87" s="160" t="str">
        <f t="shared" si="38"/>
        <v/>
      </c>
      <c r="AX87" s="160" t="str">
        <f t="shared" si="30"/>
        <v/>
      </c>
      <c r="AY87" s="160" t="str">
        <f t="shared" si="31"/>
        <v xml:space="preserve">[旅行/滞在期間(自)] </v>
      </c>
      <c r="AZ87" s="160" t="str">
        <f t="shared" si="32"/>
        <v xml:space="preserve">[旅行/滞在期間(至)] </v>
      </c>
      <c r="BA87" s="160" t="str">
        <f t="shared" si="33"/>
        <v xml:space="preserve">[主たる訪問先] </v>
      </c>
      <c r="BB87" s="160" t="str">
        <f t="shared" si="39"/>
        <v/>
      </c>
      <c r="BC87" s="160" t="str">
        <f t="shared" si="40"/>
        <v xml:space="preserve">[旅行/滞在期間(自)] [旅行/滞在期間(至)] [主たる訪問先] </v>
      </c>
      <c r="BD87" s="307" t="str">
        <f t="shared" si="34"/>
        <v/>
      </c>
      <c r="BE87" s="187" t="str">
        <f t="shared" si="41"/>
        <v/>
      </c>
      <c r="BF87" s="264" t="str">
        <f t="shared" si="42"/>
        <v/>
      </c>
      <c r="BG87" s="160">
        <f>COUNTIF('【B1(1)】日本側参加者リスト'!$N$11:$N$111,'【B1(3)】派遣・受入実績'!I87)</f>
        <v>0</v>
      </c>
      <c r="BH87" s="160">
        <f>COUNTIF('【B1(2)】相手国側参加者リスト'!$K$12:$W$111,'【B1(3)】派遣・受入実績'!I87)</f>
        <v>0</v>
      </c>
      <c r="BI87" s="307" t="str">
        <f t="shared" si="43"/>
        <v/>
      </c>
      <c r="BJ87" s="307" t="str">
        <f t="shared" si="35"/>
        <v/>
      </c>
      <c r="BK87" s="307" t="str">
        <f t="shared" si="44"/>
        <v/>
      </c>
    </row>
    <row r="88" spans="1:63" ht="32.25" customHeight="1">
      <c r="A88" s="157" t="str">
        <f t="shared" si="28"/>
        <v/>
      </c>
      <c r="C88" s="323">
        <v>74</v>
      </c>
      <c r="D88" s="539"/>
      <c r="E88" s="539"/>
      <c r="F88" s="540"/>
      <c r="G88" s="540"/>
      <c r="H88" s="540"/>
      <c r="I88" s="333"/>
      <c r="J88" s="333"/>
      <c r="K88" s="333"/>
      <c r="L88" s="333"/>
      <c r="M88" s="333"/>
      <c r="N88" s="333"/>
      <c r="O88" s="333"/>
      <c r="P88" s="333"/>
      <c r="Q88" s="333"/>
      <c r="R88" s="333"/>
      <c r="S88" s="333"/>
      <c r="T88" s="537"/>
      <c r="U88" s="537"/>
      <c r="V88" s="336"/>
      <c r="W88" s="336"/>
      <c r="X88" s="336"/>
      <c r="Y88" s="336"/>
      <c r="Z88" s="336"/>
      <c r="AA88" s="336"/>
      <c r="AB88" s="538"/>
      <c r="AC88" s="538"/>
      <c r="AD88" s="538"/>
      <c r="AE88" s="538"/>
      <c r="AF88" s="538"/>
      <c r="AG88" s="538"/>
      <c r="AH88" s="538"/>
      <c r="AI88" s="538"/>
      <c r="AJ88" s="333"/>
      <c r="AK88" s="333"/>
      <c r="AL88" s="333"/>
      <c r="AM88" s="475"/>
      <c r="AN88" s="306"/>
      <c r="AS88" s="159">
        <v>74</v>
      </c>
      <c r="AT88" s="22" t="str">
        <f t="shared" si="29"/>
        <v>入力なし</v>
      </c>
      <c r="AU88" s="160" t="str">
        <f t="shared" si="36"/>
        <v/>
      </c>
      <c r="AV88" s="160" t="str">
        <f t="shared" si="37"/>
        <v/>
      </c>
      <c r="AW88" s="160" t="str">
        <f t="shared" si="38"/>
        <v/>
      </c>
      <c r="AX88" s="160" t="str">
        <f t="shared" si="30"/>
        <v/>
      </c>
      <c r="AY88" s="160" t="str">
        <f t="shared" si="31"/>
        <v xml:space="preserve">[旅行/滞在期間(自)] </v>
      </c>
      <c r="AZ88" s="160" t="str">
        <f t="shared" si="32"/>
        <v xml:space="preserve">[旅行/滞在期間(至)] </v>
      </c>
      <c r="BA88" s="160" t="str">
        <f t="shared" si="33"/>
        <v xml:space="preserve">[主たる訪問先] </v>
      </c>
      <c r="BB88" s="160" t="str">
        <f t="shared" si="39"/>
        <v/>
      </c>
      <c r="BC88" s="160" t="str">
        <f t="shared" si="40"/>
        <v xml:space="preserve">[旅行/滞在期間(自)] [旅行/滞在期間(至)] [主たる訪問先] </v>
      </c>
      <c r="BD88" s="307" t="str">
        <f t="shared" si="34"/>
        <v/>
      </c>
      <c r="BE88" s="187" t="str">
        <f t="shared" si="41"/>
        <v/>
      </c>
      <c r="BF88" s="264" t="str">
        <f t="shared" si="42"/>
        <v/>
      </c>
      <c r="BG88" s="160">
        <f>COUNTIF('【B1(1)】日本側参加者リスト'!$N$11:$N$111,'【B1(3)】派遣・受入実績'!I88)</f>
        <v>0</v>
      </c>
      <c r="BH88" s="160">
        <f>COUNTIF('【B1(2)】相手国側参加者リスト'!$K$12:$W$111,'【B1(3)】派遣・受入実績'!I88)</f>
        <v>0</v>
      </c>
      <c r="BI88" s="307" t="str">
        <f t="shared" si="43"/>
        <v/>
      </c>
      <c r="BJ88" s="307" t="str">
        <f t="shared" si="35"/>
        <v/>
      </c>
      <c r="BK88" s="307" t="str">
        <f t="shared" si="44"/>
        <v/>
      </c>
    </row>
    <row r="89" spans="1:63" ht="32.25" customHeight="1">
      <c r="A89" s="157" t="str">
        <f t="shared" si="28"/>
        <v/>
      </c>
      <c r="C89" s="323">
        <v>75</v>
      </c>
      <c r="D89" s="539"/>
      <c r="E89" s="539"/>
      <c r="F89" s="540"/>
      <c r="G89" s="540"/>
      <c r="H89" s="540"/>
      <c r="I89" s="333"/>
      <c r="J89" s="333"/>
      <c r="K89" s="333"/>
      <c r="L89" s="333"/>
      <c r="M89" s="333"/>
      <c r="N89" s="333"/>
      <c r="O89" s="333"/>
      <c r="P89" s="333"/>
      <c r="Q89" s="333"/>
      <c r="R89" s="333"/>
      <c r="S89" s="333"/>
      <c r="T89" s="537"/>
      <c r="U89" s="537"/>
      <c r="V89" s="336"/>
      <c r="W89" s="336"/>
      <c r="X89" s="336"/>
      <c r="Y89" s="336"/>
      <c r="Z89" s="336"/>
      <c r="AA89" s="336"/>
      <c r="AB89" s="538"/>
      <c r="AC89" s="538"/>
      <c r="AD89" s="538"/>
      <c r="AE89" s="538"/>
      <c r="AF89" s="538"/>
      <c r="AG89" s="538"/>
      <c r="AH89" s="538"/>
      <c r="AI89" s="538"/>
      <c r="AJ89" s="333"/>
      <c r="AK89" s="333"/>
      <c r="AL89" s="333"/>
      <c r="AM89" s="475"/>
      <c r="AN89" s="306"/>
      <c r="AS89" s="159">
        <v>75</v>
      </c>
      <c r="AT89" s="22" t="str">
        <f t="shared" si="29"/>
        <v>入力なし</v>
      </c>
      <c r="AU89" s="160" t="str">
        <f t="shared" si="36"/>
        <v/>
      </c>
      <c r="AV89" s="160" t="str">
        <f t="shared" si="37"/>
        <v/>
      </c>
      <c r="AW89" s="160" t="str">
        <f t="shared" si="38"/>
        <v/>
      </c>
      <c r="AX89" s="160" t="str">
        <f t="shared" si="30"/>
        <v/>
      </c>
      <c r="AY89" s="160" t="str">
        <f t="shared" si="31"/>
        <v xml:space="preserve">[旅行/滞在期間(自)] </v>
      </c>
      <c r="AZ89" s="160" t="str">
        <f t="shared" si="32"/>
        <v xml:space="preserve">[旅行/滞在期間(至)] </v>
      </c>
      <c r="BA89" s="160" t="str">
        <f t="shared" si="33"/>
        <v xml:space="preserve">[主たる訪問先] </v>
      </c>
      <c r="BB89" s="160" t="str">
        <f t="shared" si="39"/>
        <v/>
      </c>
      <c r="BC89" s="160" t="str">
        <f t="shared" si="40"/>
        <v xml:space="preserve">[旅行/滞在期間(自)] [旅行/滞在期間(至)] [主たる訪問先] </v>
      </c>
      <c r="BD89" s="307" t="str">
        <f t="shared" si="34"/>
        <v/>
      </c>
      <c r="BE89" s="187" t="str">
        <f t="shared" si="41"/>
        <v/>
      </c>
      <c r="BF89" s="264" t="str">
        <f t="shared" si="42"/>
        <v/>
      </c>
      <c r="BG89" s="160">
        <f>COUNTIF('【B1(1)】日本側参加者リスト'!$N$11:$N$111,'【B1(3)】派遣・受入実績'!I89)</f>
        <v>0</v>
      </c>
      <c r="BH89" s="160">
        <f>COUNTIF('【B1(2)】相手国側参加者リスト'!$K$12:$W$111,'【B1(3)】派遣・受入実績'!I89)</f>
        <v>0</v>
      </c>
      <c r="BI89" s="307" t="str">
        <f t="shared" si="43"/>
        <v/>
      </c>
      <c r="BJ89" s="307" t="str">
        <f t="shared" si="35"/>
        <v/>
      </c>
      <c r="BK89" s="307" t="str">
        <f t="shared" si="44"/>
        <v/>
      </c>
    </row>
    <row r="90" spans="1:63" ht="32.25" customHeight="1">
      <c r="A90" s="157" t="str">
        <f t="shared" si="28"/>
        <v/>
      </c>
      <c r="C90" s="323">
        <v>76</v>
      </c>
      <c r="D90" s="539"/>
      <c r="E90" s="539"/>
      <c r="F90" s="540"/>
      <c r="G90" s="540"/>
      <c r="H90" s="540"/>
      <c r="I90" s="333"/>
      <c r="J90" s="333"/>
      <c r="K90" s="333"/>
      <c r="L90" s="333"/>
      <c r="M90" s="333"/>
      <c r="N90" s="333"/>
      <c r="O90" s="333"/>
      <c r="P90" s="333"/>
      <c r="Q90" s="333"/>
      <c r="R90" s="333"/>
      <c r="S90" s="333"/>
      <c r="T90" s="537"/>
      <c r="U90" s="537"/>
      <c r="V90" s="336"/>
      <c r="W90" s="336"/>
      <c r="X90" s="336"/>
      <c r="Y90" s="336"/>
      <c r="Z90" s="336"/>
      <c r="AA90" s="336"/>
      <c r="AB90" s="538"/>
      <c r="AC90" s="538"/>
      <c r="AD90" s="538"/>
      <c r="AE90" s="538"/>
      <c r="AF90" s="538"/>
      <c r="AG90" s="538"/>
      <c r="AH90" s="538"/>
      <c r="AI90" s="538"/>
      <c r="AJ90" s="333"/>
      <c r="AK90" s="333"/>
      <c r="AL90" s="333"/>
      <c r="AM90" s="475"/>
      <c r="AN90" s="306"/>
      <c r="AS90" s="159">
        <v>76</v>
      </c>
      <c r="AT90" s="22" t="str">
        <f t="shared" si="29"/>
        <v>入力なし</v>
      </c>
      <c r="AU90" s="160" t="str">
        <f t="shared" si="36"/>
        <v/>
      </c>
      <c r="AV90" s="160" t="str">
        <f t="shared" si="37"/>
        <v/>
      </c>
      <c r="AW90" s="160" t="str">
        <f t="shared" si="38"/>
        <v/>
      </c>
      <c r="AX90" s="160" t="str">
        <f t="shared" si="30"/>
        <v/>
      </c>
      <c r="AY90" s="160" t="str">
        <f t="shared" si="31"/>
        <v xml:space="preserve">[旅行/滞在期間(自)] </v>
      </c>
      <c r="AZ90" s="160" t="str">
        <f t="shared" si="32"/>
        <v xml:space="preserve">[旅行/滞在期間(至)] </v>
      </c>
      <c r="BA90" s="160" t="str">
        <f t="shared" si="33"/>
        <v xml:space="preserve">[主たる訪問先] </v>
      </c>
      <c r="BB90" s="160" t="str">
        <f t="shared" si="39"/>
        <v/>
      </c>
      <c r="BC90" s="160" t="str">
        <f t="shared" si="40"/>
        <v xml:space="preserve">[旅行/滞在期間(自)] [旅行/滞在期間(至)] [主たる訪問先] </v>
      </c>
      <c r="BD90" s="307" t="str">
        <f t="shared" si="34"/>
        <v/>
      </c>
      <c r="BE90" s="187" t="str">
        <f t="shared" si="41"/>
        <v/>
      </c>
      <c r="BF90" s="264" t="str">
        <f t="shared" si="42"/>
        <v/>
      </c>
      <c r="BG90" s="160">
        <f>COUNTIF('【B1(1)】日本側参加者リスト'!$N$11:$N$111,'【B1(3)】派遣・受入実績'!I90)</f>
        <v>0</v>
      </c>
      <c r="BH90" s="160">
        <f>COUNTIF('【B1(2)】相手国側参加者リスト'!$K$12:$W$111,'【B1(3)】派遣・受入実績'!I90)</f>
        <v>0</v>
      </c>
      <c r="BI90" s="307" t="str">
        <f t="shared" si="43"/>
        <v/>
      </c>
      <c r="BJ90" s="307" t="str">
        <f t="shared" si="35"/>
        <v/>
      </c>
      <c r="BK90" s="307" t="str">
        <f t="shared" si="44"/>
        <v/>
      </c>
    </row>
    <row r="91" spans="1:63" ht="32.25" customHeight="1">
      <c r="A91" s="157" t="str">
        <f t="shared" si="28"/>
        <v/>
      </c>
      <c r="C91" s="323">
        <v>77</v>
      </c>
      <c r="D91" s="539"/>
      <c r="E91" s="539"/>
      <c r="F91" s="540"/>
      <c r="G91" s="540"/>
      <c r="H91" s="540"/>
      <c r="I91" s="333"/>
      <c r="J91" s="333"/>
      <c r="K91" s="333"/>
      <c r="L91" s="333"/>
      <c r="M91" s="333"/>
      <c r="N91" s="333"/>
      <c r="O91" s="333"/>
      <c r="P91" s="333"/>
      <c r="Q91" s="333"/>
      <c r="R91" s="333"/>
      <c r="S91" s="333"/>
      <c r="T91" s="537"/>
      <c r="U91" s="537"/>
      <c r="V91" s="336"/>
      <c r="W91" s="336"/>
      <c r="X91" s="336"/>
      <c r="Y91" s="336"/>
      <c r="Z91" s="336"/>
      <c r="AA91" s="336"/>
      <c r="AB91" s="538"/>
      <c r="AC91" s="538"/>
      <c r="AD91" s="538"/>
      <c r="AE91" s="538"/>
      <c r="AF91" s="538"/>
      <c r="AG91" s="538"/>
      <c r="AH91" s="538"/>
      <c r="AI91" s="538"/>
      <c r="AJ91" s="333"/>
      <c r="AK91" s="333"/>
      <c r="AL91" s="333"/>
      <c r="AM91" s="475"/>
      <c r="AN91" s="306"/>
      <c r="AS91" s="159">
        <v>77</v>
      </c>
      <c r="AT91" s="22" t="str">
        <f t="shared" si="29"/>
        <v>入力なし</v>
      </c>
      <c r="AU91" s="160" t="str">
        <f t="shared" si="36"/>
        <v/>
      </c>
      <c r="AV91" s="160" t="str">
        <f t="shared" si="37"/>
        <v/>
      </c>
      <c r="AW91" s="160" t="str">
        <f t="shared" si="38"/>
        <v/>
      </c>
      <c r="AX91" s="160" t="str">
        <f t="shared" si="30"/>
        <v/>
      </c>
      <c r="AY91" s="160" t="str">
        <f t="shared" si="31"/>
        <v xml:space="preserve">[旅行/滞在期間(自)] </v>
      </c>
      <c r="AZ91" s="160" t="str">
        <f t="shared" si="32"/>
        <v xml:space="preserve">[旅行/滞在期間(至)] </v>
      </c>
      <c r="BA91" s="160" t="str">
        <f t="shared" si="33"/>
        <v xml:space="preserve">[主たる訪問先] </v>
      </c>
      <c r="BB91" s="160" t="str">
        <f t="shared" si="39"/>
        <v/>
      </c>
      <c r="BC91" s="160" t="str">
        <f t="shared" si="40"/>
        <v xml:space="preserve">[旅行/滞在期間(自)] [旅行/滞在期間(至)] [主たる訪問先] </v>
      </c>
      <c r="BD91" s="307" t="str">
        <f t="shared" si="34"/>
        <v/>
      </c>
      <c r="BE91" s="187" t="str">
        <f t="shared" si="41"/>
        <v/>
      </c>
      <c r="BF91" s="264" t="str">
        <f t="shared" si="42"/>
        <v/>
      </c>
      <c r="BG91" s="160">
        <f>COUNTIF('【B1(1)】日本側参加者リスト'!$N$11:$N$111,'【B1(3)】派遣・受入実績'!I91)</f>
        <v>0</v>
      </c>
      <c r="BH91" s="160">
        <f>COUNTIF('【B1(2)】相手国側参加者リスト'!$K$12:$W$111,'【B1(3)】派遣・受入実績'!I91)</f>
        <v>0</v>
      </c>
      <c r="BI91" s="307" t="str">
        <f t="shared" si="43"/>
        <v/>
      </c>
      <c r="BJ91" s="307" t="str">
        <f t="shared" si="35"/>
        <v/>
      </c>
      <c r="BK91" s="307" t="str">
        <f t="shared" si="44"/>
        <v/>
      </c>
    </row>
    <row r="92" spans="1:63" ht="32.25" customHeight="1">
      <c r="A92" s="157" t="str">
        <f t="shared" si="28"/>
        <v/>
      </c>
      <c r="C92" s="323">
        <v>78</v>
      </c>
      <c r="D92" s="539"/>
      <c r="E92" s="539"/>
      <c r="F92" s="540"/>
      <c r="G92" s="540"/>
      <c r="H92" s="540"/>
      <c r="I92" s="333"/>
      <c r="J92" s="333"/>
      <c r="K92" s="333"/>
      <c r="L92" s="333"/>
      <c r="M92" s="333"/>
      <c r="N92" s="333"/>
      <c r="O92" s="333"/>
      <c r="P92" s="333"/>
      <c r="Q92" s="333"/>
      <c r="R92" s="333"/>
      <c r="S92" s="333"/>
      <c r="T92" s="537"/>
      <c r="U92" s="537"/>
      <c r="V92" s="336"/>
      <c r="W92" s="336"/>
      <c r="X92" s="336"/>
      <c r="Y92" s="336"/>
      <c r="Z92" s="336"/>
      <c r="AA92" s="336"/>
      <c r="AB92" s="538"/>
      <c r="AC92" s="538"/>
      <c r="AD92" s="538"/>
      <c r="AE92" s="538"/>
      <c r="AF92" s="538"/>
      <c r="AG92" s="538"/>
      <c r="AH92" s="538"/>
      <c r="AI92" s="538"/>
      <c r="AJ92" s="333"/>
      <c r="AK92" s="333"/>
      <c r="AL92" s="333"/>
      <c r="AM92" s="475"/>
      <c r="AN92" s="306"/>
      <c r="AS92" s="159">
        <v>78</v>
      </c>
      <c r="AT92" s="22" t="str">
        <f t="shared" si="29"/>
        <v>入力なし</v>
      </c>
      <c r="AU92" s="160" t="str">
        <f t="shared" si="36"/>
        <v/>
      </c>
      <c r="AV92" s="160" t="str">
        <f t="shared" si="37"/>
        <v/>
      </c>
      <c r="AW92" s="160" t="str">
        <f t="shared" si="38"/>
        <v/>
      </c>
      <c r="AX92" s="160" t="str">
        <f t="shared" si="30"/>
        <v/>
      </c>
      <c r="AY92" s="160" t="str">
        <f t="shared" si="31"/>
        <v xml:space="preserve">[旅行/滞在期間(自)] </v>
      </c>
      <c r="AZ92" s="160" t="str">
        <f t="shared" si="32"/>
        <v xml:space="preserve">[旅行/滞在期間(至)] </v>
      </c>
      <c r="BA92" s="160" t="str">
        <f t="shared" si="33"/>
        <v xml:space="preserve">[主たる訪問先] </v>
      </c>
      <c r="BB92" s="160" t="str">
        <f t="shared" si="39"/>
        <v/>
      </c>
      <c r="BC92" s="160" t="str">
        <f t="shared" si="40"/>
        <v xml:space="preserve">[旅行/滞在期間(自)] [旅行/滞在期間(至)] [主たる訪問先] </v>
      </c>
      <c r="BD92" s="307" t="str">
        <f t="shared" si="34"/>
        <v/>
      </c>
      <c r="BE92" s="187" t="str">
        <f t="shared" si="41"/>
        <v/>
      </c>
      <c r="BF92" s="264" t="str">
        <f t="shared" si="42"/>
        <v/>
      </c>
      <c r="BG92" s="160">
        <f>COUNTIF('【B1(1)】日本側参加者リスト'!$N$11:$N$111,'【B1(3)】派遣・受入実績'!I92)</f>
        <v>0</v>
      </c>
      <c r="BH92" s="160">
        <f>COUNTIF('【B1(2)】相手国側参加者リスト'!$K$12:$W$111,'【B1(3)】派遣・受入実績'!I92)</f>
        <v>0</v>
      </c>
      <c r="BI92" s="307" t="str">
        <f t="shared" si="43"/>
        <v/>
      </c>
      <c r="BJ92" s="307" t="str">
        <f t="shared" si="35"/>
        <v/>
      </c>
      <c r="BK92" s="307" t="str">
        <f t="shared" si="44"/>
        <v/>
      </c>
    </row>
    <row r="93" spans="1:63" ht="32.25" customHeight="1">
      <c r="A93" s="157" t="str">
        <f t="shared" si="28"/>
        <v/>
      </c>
      <c r="C93" s="323">
        <v>79</v>
      </c>
      <c r="D93" s="539"/>
      <c r="E93" s="539"/>
      <c r="F93" s="540"/>
      <c r="G93" s="540"/>
      <c r="H93" s="540"/>
      <c r="I93" s="333"/>
      <c r="J93" s="333"/>
      <c r="K93" s="333"/>
      <c r="L93" s="333"/>
      <c r="M93" s="333"/>
      <c r="N93" s="333"/>
      <c r="O93" s="333"/>
      <c r="P93" s="333"/>
      <c r="Q93" s="333"/>
      <c r="R93" s="333"/>
      <c r="S93" s="333"/>
      <c r="T93" s="537"/>
      <c r="U93" s="537"/>
      <c r="V93" s="336"/>
      <c r="W93" s="336"/>
      <c r="X93" s="336"/>
      <c r="Y93" s="336"/>
      <c r="Z93" s="336"/>
      <c r="AA93" s="336"/>
      <c r="AB93" s="538"/>
      <c r="AC93" s="538"/>
      <c r="AD93" s="538"/>
      <c r="AE93" s="538"/>
      <c r="AF93" s="538"/>
      <c r="AG93" s="538"/>
      <c r="AH93" s="538"/>
      <c r="AI93" s="538"/>
      <c r="AJ93" s="333"/>
      <c r="AK93" s="333"/>
      <c r="AL93" s="333"/>
      <c r="AM93" s="475"/>
      <c r="AN93" s="306"/>
      <c r="AS93" s="159">
        <v>79</v>
      </c>
      <c r="AT93" s="22" t="str">
        <f t="shared" si="29"/>
        <v>入力なし</v>
      </c>
      <c r="AU93" s="160" t="str">
        <f t="shared" si="36"/>
        <v/>
      </c>
      <c r="AV93" s="160" t="str">
        <f t="shared" si="37"/>
        <v/>
      </c>
      <c r="AW93" s="160" t="str">
        <f t="shared" si="38"/>
        <v/>
      </c>
      <c r="AX93" s="160" t="str">
        <f t="shared" si="30"/>
        <v/>
      </c>
      <c r="AY93" s="160" t="str">
        <f t="shared" si="31"/>
        <v xml:space="preserve">[旅行/滞在期間(自)] </v>
      </c>
      <c r="AZ93" s="160" t="str">
        <f t="shared" si="32"/>
        <v xml:space="preserve">[旅行/滞在期間(至)] </v>
      </c>
      <c r="BA93" s="160" t="str">
        <f t="shared" si="33"/>
        <v xml:space="preserve">[主たる訪問先] </v>
      </c>
      <c r="BB93" s="160" t="str">
        <f t="shared" si="39"/>
        <v/>
      </c>
      <c r="BC93" s="160" t="str">
        <f t="shared" si="40"/>
        <v xml:space="preserve">[旅行/滞在期間(自)] [旅行/滞在期間(至)] [主たる訪問先] </v>
      </c>
      <c r="BD93" s="307" t="str">
        <f t="shared" si="34"/>
        <v/>
      </c>
      <c r="BE93" s="187" t="str">
        <f t="shared" si="41"/>
        <v/>
      </c>
      <c r="BF93" s="264" t="str">
        <f t="shared" si="42"/>
        <v/>
      </c>
      <c r="BG93" s="160">
        <f>COUNTIF('【B1(1)】日本側参加者リスト'!$N$11:$N$111,'【B1(3)】派遣・受入実績'!I93)</f>
        <v>0</v>
      </c>
      <c r="BH93" s="160">
        <f>COUNTIF('【B1(2)】相手国側参加者リスト'!$K$12:$W$111,'【B1(3)】派遣・受入実績'!I93)</f>
        <v>0</v>
      </c>
      <c r="BI93" s="307" t="str">
        <f t="shared" si="43"/>
        <v/>
      </c>
      <c r="BJ93" s="307" t="str">
        <f t="shared" si="35"/>
        <v/>
      </c>
      <c r="BK93" s="307" t="str">
        <f t="shared" si="44"/>
        <v/>
      </c>
    </row>
    <row r="94" spans="1:63" ht="32.25" customHeight="1">
      <c r="A94" s="157" t="str">
        <f t="shared" si="28"/>
        <v/>
      </c>
      <c r="C94" s="323">
        <v>80</v>
      </c>
      <c r="D94" s="539"/>
      <c r="E94" s="539"/>
      <c r="F94" s="540"/>
      <c r="G94" s="540"/>
      <c r="H94" s="540"/>
      <c r="I94" s="333"/>
      <c r="J94" s="333"/>
      <c r="K94" s="333"/>
      <c r="L94" s="333"/>
      <c r="M94" s="333"/>
      <c r="N94" s="333"/>
      <c r="O94" s="333"/>
      <c r="P94" s="333"/>
      <c r="Q94" s="333"/>
      <c r="R94" s="333"/>
      <c r="S94" s="333"/>
      <c r="T94" s="537"/>
      <c r="U94" s="537"/>
      <c r="V94" s="336"/>
      <c r="W94" s="336"/>
      <c r="X94" s="336"/>
      <c r="Y94" s="336"/>
      <c r="Z94" s="336"/>
      <c r="AA94" s="336"/>
      <c r="AB94" s="538"/>
      <c r="AC94" s="538"/>
      <c r="AD94" s="538"/>
      <c r="AE94" s="538"/>
      <c r="AF94" s="538"/>
      <c r="AG94" s="538"/>
      <c r="AH94" s="538"/>
      <c r="AI94" s="538"/>
      <c r="AJ94" s="333"/>
      <c r="AK94" s="333"/>
      <c r="AL94" s="333"/>
      <c r="AM94" s="475"/>
      <c r="AN94" s="306"/>
      <c r="AS94" s="159">
        <v>80</v>
      </c>
      <c r="AT94" s="22" t="str">
        <f t="shared" si="29"/>
        <v>入力なし</v>
      </c>
      <c r="AU94" s="160" t="str">
        <f t="shared" si="36"/>
        <v/>
      </c>
      <c r="AV94" s="160" t="str">
        <f t="shared" si="37"/>
        <v/>
      </c>
      <c r="AW94" s="160" t="str">
        <f t="shared" si="38"/>
        <v/>
      </c>
      <c r="AX94" s="160" t="str">
        <f t="shared" si="30"/>
        <v/>
      </c>
      <c r="AY94" s="160" t="str">
        <f t="shared" si="31"/>
        <v xml:space="preserve">[旅行/滞在期間(自)] </v>
      </c>
      <c r="AZ94" s="160" t="str">
        <f t="shared" si="32"/>
        <v xml:space="preserve">[旅行/滞在期間(至)] </v>
      </c>
      <c r="BA94" s="160" t="str">
        <f t="shared" si="33"/>
        <v xml:space="preserve">[主たる訪問先] </v>
      </c>
      <c r="BB94" s="160" t="str">
        <f t="shared" si="39"/>
        <v/>
      </c>
      <c r="BC94" s="160" t="str">
        <f t="shared" si="40"/>
        <v xml:space="preserve">[旅行/滞在期間(自)] [旅行/滞在期間(至)] [主たる訪問先] </v>
      </c>
      <c r="BD94" s="307" t="str">
        <f t="shared" si="34"/>
        <v/>
      </c>
      <c r="BE94" s="187" t="str">
        <f t="shared" si="41"/>
        <v/>
      </c>
      <c r="BF94" s="264" t="str">
        <f t="shared" si="42"/>
        <v/>
      </c>
      <c r="BG94" s="160">
        <f>COUNTIF('【B1(1)】日本側参加者リスト'!$N$11:$N$111,'【B1(3)】派遣・受入実績'!I94)</f>
        <v>0</v>
      </c>
      <c r="BH94" s="160">
        <f>COUNTIF('【B1(2)】相手国側参加者リスト'!$K$12:$W$111,'【B1(3)】派遣・受入実績'!I94)</f>
        <v>0</v>
      </c>
      <c r="BI94" s="307" t="str">
        <f t="shared" si="43"/>
        <v/>
      </c>
      <c r="BJ94" s="307" t="str">
        <f t="shared" si="35"/>
        <v/>
      </c>
      <c r="BK94" s="307" t="str">
        <f t="shared" si="44"/>
        <v/>
      </c>
    </row>
    <row r="95" spans="1:63" ht="32.25" customHeight="1">
      <c r="A95" s="157" t="str">
        <f t="shared" si="28"/>
        <v/>
      </c>
      <c r="C95" s="323">
        <v>81</v>
      </c>
      <c r="D95" s="539"/>
      <c r="E95" s="539"/>
      <c r="F95" s="540"/>
      <c r="G95" s="540"/>
      <c r="H95" s="540"/>
      <c r="I95" s="333"/>
      <c r="J95" s="333"/>
      <c r="K95" s="333"/>
      <c r="L95" s="333"/>
      <c r="M95" s="333"/>
      <c r="N95" s="333"/>
      <c r="O95" s="333"/>
      <c r="P95" s="333"/>
      <c r="Q95" s="333"/>
      <c r="R95" s="333"/>
      <c r="S95" s="333"/>
      <c r="T95" s="537"/>
      <c r="U95" s="537"/>
      <c r="V95" s="336"/>
      <c r="W95" s="336"/>
      <c r="X95" s="336"/>
      <c r="Y95" s="336"/>
      <c r="Z95" s="336"/>
      <c r="AA95" s="336"/>
      <c r="AB95" s="538"/>
      <c r="AC95" s="538"/>
      <c r="AD95" s="538"/>
      <c r="AE95" s="538"/>
      <c r="AF95" s="538"/>
      <c r="AG95" s="538"/>
      <c r="AH95" s="538"/>
      <c r="AI95" s="538"/>
      <c r="AJ95" s="333"/>
      <c r="AK95" s="333"/>
      <c r="AL95" s="333"/>
      <c r="AM95" s="475"/>
      <c r="AN95" s="306"/>
      <c r="AS95" s="159">
        <v>81</v>
      </c>
      <c r="AT95" s="22" t="str">
        <f t="shared" si="29"/>
        <v>入力なし</v>
      </c>
      <c r="AU95" s="160" t="str">
        <f t="shared" si="36"/>
        <v/>
      </c>
      <c r="AV95" s="160" t="str">
        <f t="shared" si="37"/>
        <v/>
      </c>
      <c r="AW95" s="160" t="str">
        <f t="shared" si="38"/>
        <v/>
      </c>
      <c r="AX95" s="160" t="str">
        <f t="shared" si="30"/>
        <v/>
      </c>
      <c r="AY95" s="160" t="str">
        <f t="shared" si="31"/>
        <v xml:space="preserve">[旅行/滞在期間(自)] </v>
      </c>
      <c r="AZ95" s="160" t="str">
        <f t="shared" si="32"/>
        <v xml:space="preserve">[旅行/滞在期間(至)] </v>
      </c>
      <c r="BA95" s="160" t="str">
        <f t="shared" si="33"/>
        <v xml:space="preserve">[主たる訪問先] </v>
      </c>
      <c r="BB95" s="160" t="str">
        <f t="shared" si="39"/>
        <v/>
      </c>
      <c r="BC95" s="160" t="str">
        <f t="shared" si="40"/>
        <v xml:space="preserve">[旅行/滞在期間(自)] [旅行/滞在期間(至)] [主たる訪問先] </v>
      </c>
      <c r="BD95" s="307" t="str">
        <f t="shared" si="34"/>
        <v/>
      </c>
      <c r="BE95" s="187" t="str">
        <f t="shared" si="41"/>
        <v/>
      </c>
      <c r="BF95" s="264" t="str">
        <f t="shared" si="42"/>
        <v/>
      </c>
      <c r="BG95" s="160">
        <f>COUNTIF('【B1(1)】日本側参加者リスト'!$N$11:$N$111,'【B1(3)】派遣・受入実績'!I95)</f>
        <v>0</v>
      </c>
      <c r="BH95" s="160">
        <f>COUNTIF('【B1(2)】相手国側参加者リスト'!$K$12:$W$111,'【B1(3)】派遣・受入実績'!I95)</f>
        <v>0</v>
      </c>
      <c r="BI95" s="307" t="str">
        <f t="shared" si="43"/>
        <v/>
      </c>
      <c r="BJ95" s="307" t="str">
        <f t="shared" si="35"/>
        <v/>
      </c>
      <c r="BK95" s="307" t="str">
        <f t="shared" si="44"/>
        <v/>
      </c>
    </row>
    <row r="96" spans="1:63" ht="32.25" customHeight="1">
      <c r="A96" s="157" t="str">
        <f t="shared" si="28"/>
        <v/>
      </c>
      <c r="C96" s="323">
        <v>82</v>
      </c>
      <c r="D96" s="539"/>
      <c r="E96" s="539"/>
      <c r="F96" s="540"/>
      <c r="G96" s="540"/>
      <c r="H96" s="540"/>
      <c r="I96" s="333"/>
      <c r="J96" s="333"/>
      <c r="K96" s="333"/>
      <c r="L96" s="333"/>
      <c r="M96" s="333"/>
      <c r="N96" s="333"/>
      <c r="O96" s="333"/>
      <c r="P96" s="333"/>
      <c r="Q96" s="333"/>
      <c r="R96" s="333"/>
      <c r="S96" s="333"/>
      <c r="T96" s="537"/>
      <c r="U96" s="537"/>
      <c r="V96" s="336"/>
      <c r="W96" s="336"/>
      <c r="X96" s="336"/>
      <c r="Y96" s="336"/>
      <c r="Z96" s="336"/>
      <c r="AA96" s="336"/>
      <c r="AB96" s="538"/>
      <c r="AC96" s="538"/>
      <c r="AD96" s="538"/>
      <c r="AE96" s="538"/>
      <c r="AF96" s="538"/>
      <c r="AG96" s="538"/>
      <c r="AH96" s="538"/>
      <c r="AI96" s="538"/>
      <c r="AJ96" s="333"/>
      <c r="AK96" s="333"/>
      <c r="AL96" s="333"/>
      <c r="AM96" s="475"/>
      <c r="AN96" s="306"/>
      <c r="AS96" s="159">
        <v>82</v>
      </c>
      <c r="AT96" s="22" t="str">
        <f t="shared" si="29"/>
        <v>入力なし</v>
      </c>
      <c r="AU96" s="160" t="str">
        <f t="shared" si="36"/>
        <v/>
      </c>
      <c r="AV96" s="160" t="str">
        <f t="shared" si="37"/>
        <v/>
      </c>
      <c r="AW96" s="160" t="str">
        <f t="shared" si="38"/>
        <v/>
      </c>
      <c r="AX96" s="160" t="str">
        <f t="shared" si="30"/>
        <v/>
      </c>
      <c r="AY96" s="160" t="str">
        <f t="shared" si="31"/>
        <v xml:space="preserve">[旅行/滞在期間(自)] </v>
      </c>
      <c r="AZ96" s="160" t="str">
        <f t="shared" si="32"/>
        <v xml:space="preserve">[旅行/滞在期間(至)] </v>
      </c>
      <c r="BA96" s="160" t="str">
        <f t="shared" si="33"/>
        <v xml:space="preserve">[主たる訪問先] </v>
      </c>
      <c r="BB96" s="160" t="str">
        <f t="shared" si="39"/>
        <v/>
      </c>
      <c r="BC96" s="160" t="str">
        <f t="shared" si="40"/>
        <v xml:space="preserve">[旅行/滞在期間(自)] [旅行/滞在期間(至)] [主たる訪問先] </v>
      </c>
      <c r="BD96" s="307" t="str">
        <f t="shared" si="34"/>
        <v/>
      </c>
      <c r="BE96" s="187" t="str">
        <f t="shared" si="41"/>
        <v/>
      </c>
      <c r="BF96" s="264" t="str">
        <f t="shared" si="42"/>
        <v/>
      </c>
      <c r="BG96" s="160">
        <f>COUNTIF('【B1(1)】日本側参加者リスト'!$N$11:$N$111,'【B1(3)】派遣・受入実績'!I96)</f>
        <v>0</v>
      </c>
      <c r="BH96" s="160">
        <f>COUNTIF('【B1(2)】相手国側参加者リスト'!$K$12:$W$111,'【B1(3)】派遣・受入実績'!I96)</f>
        <v>0</v>
      </c>
      <c r="BI96" s="307" t="str">
        <f t="shared" si="43"/>
        <v/>
      </c>
      <c r="BJ96" s="307" t="str">
        <f t="shared" si="35"/>
        <v/>
      </c>
      <c r="BK96" s="307" t="str">
        <f t="shared" si="44"/>
        <v/>
      </c>
    </row>
    <row r="97" spans="1:63" ht="32.25" customHeight="1">
      <c r="A97" s="157" t="str">
        <f t="shared" si="28"/>
        <v/>
      </c>
      <c r="C97" s="323">
        <v>83</v>
      </c>
      <c r="D97" s="539"/>
      <c r="E97" s="539"/>
      <c r="F97" s="540"/>
      <c r="G97" s="540"/>
      <c r="H97" s="540"/>
      <c r="I97" s="333"/>
      <c r="J97" s="333"/>
      <c r="K97" s="333"/>
      <c r="L97" s="333"/>
      <c r="M97" s="333"/>
      <c r="N97" s="333"/>
      <c r="O97" s="333"/>
      <c r="P97" s="333"/>
      <c r="Q97" s="333"/>
      <c r="R97" s="333"/>
      <c r="S97" s="333"/>
      <c r="T97" s="537"/>
      <c r="U97" s="537"/>
      <c r="V97" s="336"/>
      <c r="W97" s="336"/>
      <c r="X97" s="336"/>
      <c r="Y97" s="336"/>
      <c r="Z97" s="336"/>
      <c r="AA97" s="336"/>
      <c r="AB97" s="538"/>
      <c r="AC97" s="538"/>
      <c r="AD97" s="538"/>
      <c r="AE97" s="538"/>
      <c r="AF97" s="538"/>
      <c r="AG97" s="538"/>
      <c r="AH97" s="538"/>
      <c r="AI97" s="538"/>
      <c r="AJ97" s="333"/>
      <c r="AK97" s="333"/>
      <c r="AL97" s="333"/>
      <c r="AM97" s="475"/>
      <c r="AN97" s="306"/>
      <c r="AS97" s="159">
        <v>83</v>
      </c>
      <c r="AT97" s="22" t="str">
        <f t="shared" si="29"/>
        <v>入力なし</v>
      </c>
      <c r="AU97" s="160" t="str">
        <f t="shared" si="36"/>
        <v/>
      </c>
      <c r="AV97" s="160" t="str">
        <f t="shared" si="37"/>
        <v/>
      </c>
      <c r="AW97" s="160" t="str">
        <f t="shared" si="38"/>
        <v/>
      </c>
      <c r="AX97" s="160" t="str">
        <f t="shared" si="30"/>
        <v/>
      </c>
      <c r="AY97" s="160" t="str">
        <f t="shared" si="31"/>
        <v xml:space="preserve">[旅行/滞在期間(自)] </v>
      </c>
      <c r="AZ97" s="160" t="str">
        <f t="shared" si="32"/>
        <v xml:space="preserve">[旅行/滞在期間(至)] </v>
      </c>
      <c r="BA97" s="160" t="str">
        <f t="shared" si="33"/>
        <v xml:space="preserve">[主たる訪問先] </v>
      </c>
      <c r="BB97" s="160" t="str">
        <f t="shared" si="39"/>
        <v/>
      </c>
      <c r="BC97" s="160" t="str">
        <f t="shared" si="40"/>
        <v xml:space="preserve">[旅行/滞在期間(自)] [旅行/滞在期間(至)] [主たる訪問先] </v>
      </c>
      <c r="BD97" s="307" t="str">
        <f t="shared" si="34"/>
        <v/>
      </c>
      <c r="BE97" s="187" t="str">
        <f t="shared" si="41"/>
        <v/>
      </c>
      <c r="BF97" s="264" t="str">
        <f t="shared" si="42"/>
        <v/>
      </c>
      <c r="BG97" s="160">
        <f>COUNTIF('【B1(1)】日本側参加者リスト'!$N$11:$N$111,'【B1(3)】派遣・受入実績'!I97)</f>
        <v>0</v>
      </c>
      <c r="BH97" s="160">
        <f>COUNTIF('【B1(2)】相手国側参加者リスト'!$K$12:$W$111,'【B1(3)】派遣・受入実績'!I97)</f>
        <v>0</v>
      </c>
      <c r="BI97" s="307" t="str">
        <f t="shared" si="43"/>
        <v/>
      </c>
      <c r="BJ97" s="307" t="str">
        <f t="shared" si="35"/>
        <v/>
      </c>
      <c r="BK97" s="307" t="str">
        <f t="shared" si="44"/>
        <v/>
      </c>
    </row>
    <row r="98" spans="1:63" ht="32.25" customHeight="1">
      <c r="A98" s="157" t="str">
        <f t="shared" si="28"/>
        <v/>
      </c>
      <c r="C98" s="323">
        <v>84</v>
      </c>
      <c r="D98" s="539"/>
      <c r="E98" s="539"/>
      <c r="F98" s="540"/>
      <c r="G98" s="540"/>
      <c r="H98" s="540"/>
      <c r="I98" s="333"/>
      <c r="J98" s="333"/>
      <c r="K98" s="333"/>
      <c r="L98" s="333"/>
      <c r="M98" s="333"/>
      <c r="N98" s="333"/>
      <c r="O98" s="333"/>
      <c r="P98" s="333"/>
      <c r="Q98" s="333"/>
      <c r="R98" s="333"/>
      <c r="S98" s="333"/>
      <c r="T98" s="537"/>
      <c r="U98" s="537"/>
      <c r="V98" s="336"/>
      <c r="W98" s="336"/>
      <c r="X98" s="336"/>
      <c r="Y98" s="336"/>
      <c r="Z98" s="336"/>
      <c r="AA98" s="336"/>
      <c r="AB98" s="538"/>
      <c r="AC98" s="538"/>
      <c r="AD98" s="538"/>
      <c r="AE98" s="538"/>
      <c r="AF98" s="538"/>
      <c r="AG98" s="538"/>
      <c r="AH98" s="538"/>
      <c r="AI98" s="538"/>
      <c r="AJ98" s="333"/>
      <c r="AK98" s="333"/>
      <c r="AL98" s="333"/>
      <c r="AM98" s="475"/>
      <c r="AN98" s="306"/>
      <c r="AS98" s="159">
        <v>84</v>
      </c>
      <c r="AT98" s="22" t="str">
        <f t="shared" si="29"/>
        <v>入力なし</v>
      </c>
      <c r="AU98" s="160" t="str">
        <f t="shared" si="36"/>
        <v/>
      </c>
      <c r="AV98" s="160" t="str">
        <f t="shared" si="37"/>
        <v/>
      </c>
      <c r="AW98" s="160" t="str">
        <f t="shared" si="38"/>
        <v/>
      </c>
      <c r="AX98" s="160" t="str">
        <f t="shared" si="30"/>
        <v/>
      </c>
      <c r="AY98" s="160" t="str">
        <f t="shared" si="31"/>
        <v xml:space="preserve">[旅行/滞在期間(自)] </v>
      </c>
      <c r="AZ98" s="160" t="str">
        <f t="shared" si="32"/>
        <v xml:space="preserve">[旅行/滞在期間(至)] </v>
      </c>
      <c r="BA98" s="160" t="str">
        <f t="shared" si="33"/>
        <v xml:space="preserve">[主たる訪問先] </v>
      </c>
      <c r="BB98" s="160" t="str">
        <f t="shared" si="39"/>
        <v/>
      </c>
      <c r="BC98" s="160" t="str">
        <f t="shared" si="40"/>
        <v xml:space="preserve">[旅行/滞在期間(自)] [旅行/滞在期間(至)] [主たる訪問先] </v>
      </c>
      <c r="BD98" s="307" t="str">
        <f t="shared" si="34"/>
        <v/>
      </c>
      <c r="BE98" s="187" t="str">
        <f t="shared" si="41"/>
        <v/>
      </c>
      <c r="BF98" s="264" t="str">
        <f t="shared" si="42"/>
        <v/>
      </c>
      <c r="BG98" s="160">
        <f>COUNTIF('【B1(1)】日本側参加者リスト'!$N$11:$N$111,'【B1(3)】派遣・受入実績'!I98)</f>
        <v>0</v>
      </c>
      <c r="BH98" s="160">
        <f>COUNTIF('【B1(2)】相手国側参加者リスト'!$K$12:$W$111,'【B1(3)】派遣・受入実績'!I98)</f>
        <v>0</v>
      </c>
      <c r="BI98" s="307" t="str">
        <f t="shared" si="43"/>
        <v/>
      </c>
      <c r="BJ98" s="307" t="str">
        <f t="shared" si="35"/>
        <v/>
      </c>
      <c r="BK98" s="307" t="str">
        <f t="shared" si="44"/>
        <v/>
      </c>
    </row>
    <row r="99" spans="1:63" ht="32.25" customHeight="1">
      <c r="A99" s="157" t="str">
        <f t="shared" si="28"/>
        <v/>
      </c>
      <c r="C99" s="323">
        <v>85</v>
      </c>
      <c r="D99" s="539"/>
      <c r="E99" s="539"/>
      <c r="F99" s="540"/>
      <c r="G99" s="540"/>
      <c r="H99" s="540"/>
      <c r="I99" s="333"/>
      <c r="J99" s="333"/>
      <c r="K99" s="333"/>
      <c r="L99" s="333"/>
      <c r="M99" s="333"/>
      <c r="N99" s="333"/>
      <c r="O99" s="333"/>
      <c r="P99" s="333"/>
      <c r="Q99" s="333"/>
      <c r="R99" s="333"/>
      <c r="S99" s="333"/>
      <c r="T99" s="537"/>
      <c r="U99" s="537"/>
      <c r="V99" s="336"/>
      <c r="W99" s="336"/>
      <c r="X99" s="336"/>
      <c r="Y99" s="336"/>
      <c r="Z99" s="336"/>
      <c r="AA99" s="336"/>
      <c r="AB99" s="538"/>
      <c r="AC99" s="538"/>
      <c r="AD99" s="538"/>
      <c r="AE99" s="538"/>
      <c r="AF99" s="538"/>
      <c r="AG99" s="538"/>
      <c r="AH99" s="538"/>
      <c r="AI99" s="538"/>
      <c r="AJ99" s="333"/>
      <c r="AK99" s="333"/>
      <c r="AL99" s="333"/>
      <c r="AM99" s="475"/>
      <c r="AN99" s="306"/>
      <c r="AS99" s="159">
        <v>85</v>
      </c>
      <c r="AT99" s="22" t="str">
        <f t="shared" si="29"/>
        <v>入力なし</v>
      </c>
      <c r="AU99" s="160" t="str">
        <f t="shared" si="36"/>
        <v/>
      </c>
      <c r="AV99" s="160" t="str">
        <f t="shared" si="37"/>
        <v/>
      </c>
      <c r="AW99" s="160" t="str">
        <f t="shared" si="38"/>
        <v/>
      </c>
      <c r="AX99" s="160" t="str">
        <f t="shared" si="30"/>
        <v/>
      </c>
      <c r="AY99" s="160" t="str">
        <f t="shared" si="31"/>
        <v xml:space="preserve">[旅行/滞在期間(自)] </v>
      </c>
      <c r="AZ99" s="160" t="str">
        <f t="shared" si="32"/>
        <v xml:space="preserve">[旅行/滞在期間(至)] </v>
      </c>
      <c r="BA99" s="160" t="str">
        <f t="shared" si="33"/>
        <v xml:space="preserve">[主たる訪問先] </v>
      </c>
      <c r="BB99" s="160" t="str">
        <f t="shared" si="39"/>
        <v/>
      </c>
      <c r="BC99" s="160" t="str">
        <f t="shared" si="40"/>
        <v xml:space="preserve">[旅行/滞在期間(自)] [旅行/滞在期間(至)] [主たる訪問先] </v>
      </c>
      <c r="BD99" s="307" t="str">
        <f t="shared" si="34"/>
        <v/>
      </c>
      <c r="BE99" s="187" t="str">
        <f t="shared" si="41"/>
        <v/>
      </c>
      <c r="BF99" s="264" t="str">
        <f t="shared" si="42"/>
        <v/>
      </c>
      <c r="BG99" s="160">
        <f>COUNTIF('【B1(1)】日本側参加者リスト'!$N$11:$N$111,'【B1(3)】派遣・受入実績'!I99)</f>
        <v>0</v>
      </c>
      <c r="BH99" s="160">
        <f>COUNTIF('【B1(2)】相手国側参加者リスト'!$K$12:$W$111,'【B1(3)】派遣・受入実績'!I99)</f>
        <v>0</v>
      </c>
      <c r="BI99" s="307" t="str">
        <f t="shared" si="43"/>
        <v/>
      </c>
      <c r="BJ99" s="307" t="str">
        <f t="shared" si="35"/>
        <v/>
      </c>
      <c r="BK99" s="307" t="str">
        <f t="shared" si="44"/>
        <v/>
      </c>
    </row>
    <row r="100" spans="1:63" ht="32.25" customHeight="1">
      <c r="A100" s="157" t="str">
        <f t="shared" si="28"/>
        <v/>
      </c>
      <c r="C100" s="323">
        <v>86</v>
      </c>
      <c r="D100" s="539"/>
      <c r="E100" s="539"/>
      <c r="F100" s="540"/>
      <c r="G100" s="540"/>
      <c r="H100" s="540"/>
      <c r="I100" s="333"/>
      <c r="J100" s="333"/>
      <c r="K100" s="333"/>
      <c r="L100" s="333"/>
      <c r="M100" s="333"/>
      <c r="N100" s="333"/>
      <c r="O100" s="333"/>
      <c r="P100" s="333"/>
      <c r="Q100" s="333"/>
      <c r="R100" s="333"/>
      <c r="S100" s="333"/>
      <c r="T100" s="537"/>
      <c r="U100" s="537"/>
      <c r="V100" s="336"/>
      <c r="W100" s="336"/>
      <c r="X100" s="336"/>
      <c r="Y100" s="336"/>
      <c r="Z100" s="336"/>
      <c r="AA100" s="336"/>
      <c r="AB100" s="538"/>
      <c r="AC100" s="538"/>
      <c r="AD100" s="538"/>
      <c r="AE100" s="538"/>
      <c r="AF100" s="538"/>
      <c r="AG100" s="538"/>
      <c r="AH100" s="538"/>
      <c r="AI100" s="538"/>
      <c r="AJ100" s="333"/>
      <c r="AK100" s="333"/>
      <c r="AL100" s="333"/>
      <c r="AM100" s="475"/>
      <c r="AN100" s="306"/>
      <c r="AS100" s="159">
        <v>86</v>
      </c>
      <c r="AT100" s="22" t="str">
        <f t="shared" si="29"/>
        <v>入力なし</v>
      </c>
      <c r="AU100" s="160" t="str">
        <f t="shared" si="36"/>
        <v/>
      </c>
      <c r="AV100" s="160" t="str">
        <f t="shared" si="37"/>
        <v/>
      </c>
      <c r="AW100" s="160" t="str">
        <f t="shared" si="38"/>
        <v/>
      </c>
      <c r="AX100" s="160" t="str">
        <f t="shared" si="30"/>
        <v/>
      </c>
      <c r="AY100" s="160" t="str">
        <f t="shared" si="31"/>
        <v xml:space="preserve">[旅行/滞在期間(自)] </v>
      </c>
      <c r="AZ100" s="160" t="str">
        <f t="shared" si="32"/>
        <v xml:space="preserve">[旅行/滞在期間(至)] </v>
      </c>
      <c r="BA100" s="160" t="str">
        <f t="shared" si="33"/>
        <v xml:space="preserve">[主たる訪問先] </v>
      </c>
      <c r="BB100" s="160" t="str">
        <f t="shared" si="39"/>
        <v/>
      </c>
      <c r="BC100" s="160" t="str">
        <f t="shared" si="40"/>
        <v xml:space="preserve">[旅行/滞在期間(自)] [旅行/滞在期間(至)] [主たる訪問先] </v>
      </c>
      <c r="BD100" s="307" t="str">
        <f t="shared" si="34"/>
        <v/>
      </c>
      <c r="BE100" s="187" t="str">
        <f t="shared" si="41"/>
        <v/>
      </c>
      <c r="BF100" s="264" t="str">
        <f t="shared" si="42"/>
        <v/>
      </c>
      <c r="BG100" s="160">
        <f>COUNTIF('【B1(1)】日本側参加者リスト'!$N$11:$N$111,'【B1(3)】派遣・受入実績'!I100)</f>
        <v>0</v>
      </c>
      <c r="BH100" s="160">
        <f>COUNTIF('【B1(2)】相手国側参加者リスト'!$K$12:$W$111,'【B1(3)】派遣・受入実績'!I100)</f>
        <v>0</v>
      </c>
      <c r="BI100" s="307" t="str">
        <f t="shared" si="43"/>
        <v/>
      </c>
      <c r="BJ100" s="307" t="str">
        <f t="shared" si="35"/>
        <v/>
      </c>
      <c r="BK100" s="307" t="str">
        <f t="shared" si="44"/>
        <v/>
      </c>
    </row>
    <row r="101" spans="1:63" ht="32.25" customHeight="1">
      <c r="A101" s="157" t="str">
        <f t="shared" si="28"/>
        <v/>
      </c>
      <c r="C101" s="323">
        <v>87</v>
      </c>
      <c r="D101" s="539"/>
      <c r="E101" s="539"/>
      <c r="F101" s="540"/>
      <c r="G101" s="540"/>
      <c r="H101" s="540"/>
      <c r="I101" s="333"/>
      <c r="J101" s="333"/>
      <c r="K101" s="333"/>
      <c r="L101" s="333"/>
      <c r="M101" s="333"/>
      <c r="N101" s="333"/>
      <c r="O101" s="333"/>
      <c r="P101" s="333"/>
      <c r="Q101" s="333"/>
      <c r="R101" s="333"/>
      <c r="S101" s="333"/>
      <c r="T101" s="537"/>
      <c r="U101" s="537"/>
      <c r="V101" s="336"/>
      <c r="W101" s="336"/>
      <c r="X101" s="336"/>
      <c r="Y101" s="336"/>
      <c r="Z101" s="336"/>
      <c r="AA101" s="336"/>
      <c r="AB101" s="538"/>
      <c r="AC101" s="538"/>
      <c r="AD101" s="538"/>
      <c r="AE101" s="538"/>
      <c r="AF101" s="538"/>
      <c r="AG101" s="538"/>
      <c r="AH101" s="538"/>
      <c r="AI101" s="538"/>
      <c r="AJ101" s="333"/>
      <c r="AK101" s="333"/>
      <c r="AL101" s="333"/>
      <c r="AM101" s="475"/>
      <c r="AN101" s="306"/>
      <c r="AS101" s="159">
        <v>87</v>
      </c>
      <c r="AT101" s="22" t="str">
        <f t="shared" si="29"/>
        <v>入力なし</v>
      </c>
      <c r="AU101" s="160" t="str">
        <f t="shared" si="36"/>
        <v/>
      </c>
      <c r="AV101" s="160" t="str">
        <f t="shared" si="37"/>
        <v/>
      </c>
      <c r="AW101" s="160" t="str">
        <f t="shared" si="38"/>
        <v/>
      </c>
      <c r="AX101" s="160" t="str">
        <f t="shared" si="30"/>
        <v/>
      </c>
      <c r="AY101" s="160" t="str">
        <f t="shared" si="31"/>
        <v xml:space="preserve">[旅行/滞在期間(自)] </v>
      </c>
      <c r="AZ101" s="160" t="str">
        <f t="shared" si="32"/>
        <v xml:space="preserve">[旅行/滞在期間(至)] </v>
      </c>
      <c r="BA101" s="160" t="str">
        <f t="shared" si="33"/>
        <v xml:space="preserve">[主たる訪問先] </v>
      </c>
      <c r="BB101" s="160" t="str">
        <f t="shared" si="39"/>
        <v/>
      </c>
      <c r="BC101" s="160" t="str">
        <f t="shared" si="40"/>
        <v xml:space="preserve">[旅行/滞在期間(自)] [旅行/滞在期間(至)] [主たる訪問先] </v>
      </c>
      <c r="BD101" s="307" t="str">
        <f t="shared" si="34"/>
        <v/>
      </c>
      <c r="BE101" s="187" t="str">
        <f t="shared" si="41"/>
        <v/>
      </c>
      <c r="BF101" s="264" t="str">
        <f t="shared" si="42"/>
        <v/>
      </c>
      <c r="BG101" s="160">
        <f>COUNTIF('【B1(1)】日本側参加者リスト'!$N$11:$N$111,'【B1(3)】派遣・受入実績'!I101)</f>
        <v>0</v>
      </c>
      <c r="BH101" s="160">
        <f>COUNTIF('【B1(2)】相手国側参加者リスト'!$K$12:$W$111,'【B1(3)】派遣・受入実績'!I101)</f>
        <v>0</v>
      </c>
      <c r="BI101" s="307" t="str">
        <f t="shared" si="43"/>
        <v/>
      </c>
      <c r="BJ101" s="307" t="str">
        <f t="shared" si="35"/>
        <v/>
      </c>
      <c r="BK101" s="307" t="str">
        <f t="shared" si="44"/>
        <v/>
      </c>
    </row>
    <row r="102" spans="1:63" ht="32.25" customHeight="1">
      <c r="A102" s="157" t="str">
        <f t="shared" si="28"/>
        <v/>
      </c>
      <c r="C102" s="323">
        <v>88</v>
      </c>
      <c r="D102" s="539"/>
      <c r="E102" s="539"/>
      <c r="F102" s="540"/>
      <c r="G102" s="540"/>
      <c r="H102" s="540"/>
      <c r="I102" s="333"/>
      <c r="J102" s="333"/>
      <c r="K102" s="333"/>
      <c r="L102" s="333"/>
      <c r="M102" s="333"/>
      <c r="N102" s="333"/>
      <c r="O102" s="333"/>
      <c r="P102" s="333"/>
      <c r="Q102" s="333"/>
      <c r="R102" s="333"/>
      <c r="S102" s="333"/>
      <c r="T102" s="537"/>
      <c r="U102" s="537"/>
      <c r="V102" s="336"/>
      <c r="W102" s="336"/>
      <c r="X102" s="336"/>
      <c r="Y102" s="336"/>
      <c r="Z102" s="336"/>
      <c r="AA102" s="336"/>
      <c r="AB102" s="538"/>
      <c r="AC102" s="538"/>
      <c r="AD102" s="538"/>
      <c r="AE102" s="538"/>
      <c r="AF102" s="538"/>
      <c r="AG102" s="538"/>
      <c r="AH102" s="538"/>
      <c r="AI102" s="538"/>
      <c r="AJ102" s="333"/>
      <c r="AK102" s="333"/>
      <c r="AL102" s="333"/>
      <c r="AM102" s="475"/>
      <c r="AN102" s="306"/>
      <c r="AS102" s="159">
        <v>88</v>
      </c>
      <c r="AT102" s="22" t="str">
        <f t="shared" si="29"/>
        <v>入力なし</v>
      </c>
      <c r="AU102" s="160" t="str">
        <f t="shared" si="36"/>
        <v/>
      </c>
      <c r="AV102" s="160" t="str">
        <f t="shared" si="37"/>
        <v/>
      </c>
      <c r="AW102" s="160" t="str">
        <f t="shared" si="38"/>
        <v/>
      </c>
      <c r="AX102" s="160" t="str">
        <f t="shared" si="30"/>
        <v/>
      </c>
      <c r="AY102" s="160" t="str">
        <f t="shared" si="31"/>
        <v xml:space="preserve">[旅行/滞在期間(自)] </v>
      </c>
      <c r="AZ102" s="160" t="str">
        <f t="shared" si="32"/>
        <v xml:space="preserve">[旅行/滞在期間(至)] </v>
      </c>
      <c r="BA102" s="160" t="str">
        <f t="shared" si="33"/>
        <v xml:space="preserve">[主たる訪問先] </v>
      </c>
      <c r="BB102" s="160" t="str">
        <f t="shared" si="39"/>
        <v/>
      </c>
      <c r="BC102" s="160" t="str">
        <f t="shared" si="40"/>
        <v xml:space="preserve">[旅行/滞在期間(自)] [旅行/滞在期間(至)] [主たる訪問先] </v>
      </c>
      <c r="BD102" s="307" t="str">
        <f t="shared" si="34"/>
        <v/>
      </c>
      <c r="BE102" s="187" t="str">
        <f t="shared" si="41"/>
        <v/>
      </c>
      <c r="BF102" s="264" t="str">
        <f t="shared" si="42"/>
        <v/>
      </c>
      <c r="BG102" s="160">
        <f>COUNTIF('【B1(1)】日本側参加者リスト'!$N$11:$N$111,'【B1(3)】派遣・受入実績'!I102)</f>
        <v>0</v>
      </c>
      <c r="BH102" s="160">
        <f>COUNTIF('【B1(2)】相手国側参加者リスト'!$K$12:$W$111,'【B1(3)】派遣・受入実績'!I102)</f>
        <v>0</v>
      </c>
      <c r="BI102" s="307" t="str">
        <f t="shared" si="43"/>
        <v/>
      </c>
      <c r="BJ102" s="307" t="str">
        <f t="shared" si="35"/>
        <v/>
      </c>
      <c r="BK102" s="307" t="str">
        <f t="shared" si="44"/>
        <v/>
      </c>
    </row>
    <row r="103" spans="1:63" ht="32.25" customHeight="1">
      <c r="A103" s="157" t="str">
        <f t="shared" si="28"/>
        <v/>
      </c>
      <c r="C103" s="323">
        <v>89</v>
      </c>
      <c r="D103" s="539"/>
      <c r="E103" s="539"/>
      <c r="F103" s="540"/>
      <c r="G103" s="540"/>
      <c r="H103" s="540"/>
      <c r="I103" s="333"/>
      <c r="J103" s="333"/>
      <c r="K103" s="333"/>
      <c r="L103" s="333"/>
      <c r="M103" s="333"/>
      <c r="N103" s="333"/>
      <c r="O103" s="333"/>
      <c r="P103" s="333"/>
      <c r="Q103" s="333"/>
      <c r="R103" s="333"/>
      <c r="S103" s="333"/>
      <c r="T103" s="537"/>
      <c r="U103" s="537"/>
      <c r="V103" s="336"/>
      <c r="W103" s="336"/>
      <c r="X103" s="336"/>
      <c r="Y103" s="336"/>
      <c r="Z103" s="336"/>
      <c r="AA103" s="336"/>
      <c r="AB103" s="538"/>
      <c r="AC103" s="538"/>
      <c r="AD103" s="538"/>
      <c r="AE103" s="538"/>
      <c r="AF103" s="538"/>
      <c r="AG103" s="538"/>
      <c r="AH103" s="538"/>
      <c r="AI103" s="538"/>
      <c r="AJ103" s="333"/>
      <c r="AK103" s="333"/>
      <c r="AL103" s="333"/>
      <c r="AM103" s="475"/>
      <c r="AN103" s="306"/>
      <c r="AS103" s="159">
        <v>89</v>
      </c>
      <c r="AT103" s="22" t="str">
        <f t="shared" si="29"/>
        <v>入力なし</v>
      </c>
      <c r="AU103" s="160" t="str">
        <f t="shared" si="36"/>
        <v/>
      </c>
      <c r="AV103" s="160" t="str">
        <f t="shared" si="37"/>
        <v/>
      </c>
      <c r="AW103" s="160" t="str">
        <f t="shared" si="38"/>
        <v/>
      </c>
      <c r="AX103" s="160" t="str">
        <f t="shared" si="30"/>
        <v/>
      </c>
      <c r="AY103" s="160" t="str">
        <f t="shared" si="31"/>
        <v xml:space="preserve">[旅行/滞在期間(自)] </v>
      </c>
      <c r="AZ103" s="160" t="str">
        <f t="shared" si="32"/>
        <v xml:space="preserve">[旅行/滞在期間(至)] </v>
      </c>
      <c r="BA103" s="160" t="str">
        <f t="shared" si="33"/>
        <v xml:space="preserve">[主たる訪問先] </v>
      </c>
      <c r="BB103" s="160" t="str">
        <f t="shared" si="39"/>
        <v/>
      </c>
      <c r="BC103" s="160" t="str">
        <f t="shared" si="40"/>
        <v xml:space="preserve">[旅行/滞在期間(自)] [旅行/滞在期間(至)] [主たる訪問先] </v>
      </c>
      <c r="BD103" s="307" t="str">
        <f t="shared" si="34"/>
        <v/>
      </c>
      <c r="BE103" s="187" t="str">
        <f t="shared" si="41"/>
        <v/>
      </c>
      <c r="BF103" s="264" t="str">
        <f t="shared" si="42"/>
        <v/>
      </c>
      <c r="BG103" s="160">
        <f>COUNTIF('【B1(1)】日本側参加者リスト'!$N$11:$N$111,'【B1(3)】派遣・受入実績'!I103)</f>
        <v>0</v>
      </c>
      <c r="BH103" s="160">
        <f>COUNTIF('【B1(2)】相手国側参加者リスト'!$K$12:$W$111,'【B1(3)】派遣・受入実績'!I103)</f>
        <v>0</v>
      </c>
      <c r="BI103" s="307" t="str">
        <f t="shared" si="43"/>
        <v/>
      </c>
      <c r="BJ103" s="307" t="str">
        <f t="shared" si="35"/>
        <v/>
      </c>
      <c r="BK103" s="307" t="str">
        <f t="shared" si="44"/>
        <v/>
      </c>
    </row>
    <row r="104" spans="1:63" ht="32.25" customHeight="1">
      <c r="A104" s="157" t="str">
        <f t="shared" si="28"/>
        <v/>
      </c>
      <c r="C104" s="323">
        <v>90</v>
      </c>
      <c r="D104" s="539"/>
      <c r="E104" s="539"/>
      <c r="F104" s="540"/>
      <c r="G104" s="540"/>
      <c r="H104" s="540"/>
      <c r="I104" s="333"/>
      <c r="J104" s="333"/>
      <c r="K104" s="333"/>
      <c r="L104" s="333"/>
      <c r="M104" s="333"/>
      <c r="N104" s="333"/>
      <c r="O104" s="333"/>
      <c r="P104" s="333"/>
      <c r="Q104" s="333"/>
      <c r="R104" s="333"/>
      <c r="S104" s="333"/>
      <c r="T104" s="537"/>
      <c r="U104" s="537"/>
      <c r="V104" s="336"/>
      <c r="W104" s="336"/>
      <c r="X104" s="336"/>
      <c r="Y104" s="336"/>
      <c r="Z104" s="336"/>
      <c r="AA104" s="336"/>
      <c r="AB104" s="538"/>
      <c r="AC104" s="538"/>
      <c r="AD104" s="538"/>
      <c r="AE104" s="538"/>
      <c r="AF104" s="538"/>
      <c r="AG104" s="538"/>
      <c r="AH104" s="538"/>
      <c r="AI104" s="538"/>
      <c r="AJ104" s="333"/>
      <c r="AK104" s="333"/>
      <c r="AL104" s="333"/>
      <c r="AM104" s="475"/>
      <c r="AN104" s="306"/>
      <c r="AS104" s="159">
        <v>90</v>
      </c>
      <c r="AT104" s="22" t="str">
        <f t="shared" si="29"/>
        <v>入力なし</v>
      </c>
      <c r="AU104" s="160" t="str">
        <f t="shared" si="36"/>
        <v/>
      </c>
      <c r="AV104" s="160" t="str">
        <f t="shared" si="37"/>
        <v/>
      </c>
      <c r="AW104" s="160" t="str">
        <f t="shared" si="38"/>
        <v/>
      </c>
      <c r="AX104" s="160" t="str">
        <f t="shared" si="30"/>
        <v/>
      </c>
      <c r="AY104" s="160" t="str">
        <f t="shared" si="31"/>
        <v xml:space="preserve">[旅行/滞在期間(自)] </v>
      </c>
      <c r="AZ104" s="160" t="str">
        <f t="shared" si="32"/>
        <v xml:space="preserve">[旅行/滞在期間(至)] </v>
      </c>
      <c r="BA104" s="160" t="str">
        <f t="shared" si="33"/>
        <v xml:space="preserve">[主たる訪問先] </v>
      </c>
      <c r="BB104" s="160" t="str">
        <f t="shared" si="39"/>
        <v/>
      </c>
      <c r="BC104" s="160" t="str">
        <f t="shared" si="40"/>
        <v xml:space="preserve">[旅行/滞在期間(自)] [旅行/滞在期間(至)] [主たる訪問先] </v>
      </c>
      <c r="BD104" s="307" t="str">
        <f t="shared" si="34"/>
        <v/>
      </c>
      <c r="BE104" s="187" t="str">
        <f t="shared" si="41"/>
        <v/>
      </c>
      <c r="BF104" s="264" t="str">
        <f t="shared" si="42"/>
        <v/>
      </c>
      <c r="BG104" s="160">
        <f>COUNTIF('【B1(1)】日本側参加者リスト'!$N$11:$N$111,'【B1(3)】派遣・受入実績'!I104)</f>
        <v>0</v>
      </c>
      <c r="BH104" s="160">
        <f>COUNTIF('【B1(2)】相手国側参加者リスト'!$K$12:$W$111,'【B1(3)】派遣・受入実績'!I104)</f>
        <v>0</v>
      </c>
      <c r="BI104" s="307" t="str">
        <f t="shared" si="43"/>
        <v/>
      </c>
      <c r="BJ104" s="307" t="str">
        <f t="shared" si="35"/>
        <v/>
      </c>
      <c r="BK104" s="307" t="str">
        <f t="shared" si="44"/>
        <v/>
      </c>
    </row>
    <row r="105" spans="1:63" ht="32.25" customHeight="1">
      <c r="A105" s="157" t="str">
        <f t="shared" si="28"/>
        <v/>
      </c>
      <c r="C105" s="323">
        <v>91</v>
      </c>
      <c r="D105" s="539"/>
      <c r="E105" s="539"/>
      <c r="F105" s="540"/>
      <c r="G105" s="540"/>
      <c r="H105" s="540"/>
      <c r="I105" s="333"/>
      <c r="J105" s="333"/>
      <c r="K105" s="333"/>
      <c r="L105" s="333"/>
      <c r="M105" s="333"/>
      <c r="N105" s="333"/>
      <c r="O105" s="333"/>
      <c r="P105" s="333"/>
      <c r="Q105" s="333"/>
      <c r="R105" s="333"/>
      <c r="S105" s="333"/>
      <c r="T105" s="537"/>
      <c r="U105" s="537"/>
      <c r="V105" s="336"/>
      <c r="W105" s="336"/>
      <c r="X105" s="336"/>
      <c r="Y105" s="336"/>
      <c r="Z105" s="336"/>
      <c r="AA105" s="336"/>
      <c r="AB105" s="538"/>
      <c r="AC105" s="538"/>
      <c r="AD105" s="538"/>
      <c r="AE105" s="538"/>
      <c r="AF105" s="538"/>
      <c r="AG105" s="538"/>
      <c r="AH105" s="538"/>
      <c r="AI105" s="538"/>
      <c r="AJ105" s="333"/>
      <c r="AK105" s="333"/>
      <c r="AL105" s="333"/>
      <c r="AM105" s="475"/>
      <c r="AN105" s="306"/>
      <c r="AS105" s="159">
        <v>91</v>
      </c>
      <c r="AT105" s="22" t="str">
        <f t="shared" si="29"/>
        <v>入力なし</v>
      </c>
      <c r="AU105" s="160" t="str">
        <f t="shared" si="36"/>
        <v/>
      </c>
      <c r="AV105" s="160" t="str">
        <f t="shared" si="37"/>
        <v/>
      </c>
      <c r="AW105" s="160" t="str">
        <f t="shared" si="38"/>
        <v/>
      </c>
      <c r="AX105" s="160" t="str">
        <f t="shared" si="30"/>
        <v/>
      </c>
      <c r="AY105" s="160" t="str">
        <f t="shared" si="31"/>
        <v xml:space="preserve">[旅行/滞在期間(自)] </v>
      </c>
      <c r="AZ105" s="160" t="str">
        <f t="shared" si="32"/>
        <v xml:space="preserve">[旅行/滞在期間(至)] </v>
      </c>
      <c r="BA105" s="160" t="str">
        <f t="shared" si="33"/>
        <v xml:space="preserve">[主たる訪問先] </v>
      </c>
      <c r="BB105" s="160" t="str">
        <f t="shared" si="39"/>
        <v/>
      </c>
      <c r="BC105" s="160" t="str">
        <f t="shared" si="40"/>
        <v xml:space="preserve">[旅行/滞在期間(自)] [旅行/滞在期間(至)] [主たる訪問先] </v>
      </c>
      <c r="BD105" s="307" t="str">
        <f t="shared" si="34"/>
        <v/>
      </c>
      <c r="BE105" s="187" t="str">
        <f t="shared" si="41"/>
        <v/>
      </c>
      <c r="BF105" s="264" t="str">
        <f t="shared" si="42"/>
        <v/>
      </c>
      <c r="BG105" s="160">
        <f>COUNTIF('【B1(1)】日本側参加者リスト'!$N$11:$N$111,'【B1(3)】派遣・受入実績'!I105)</f>
        <v>0</v>
      </c>
      <c r="BH105" s="160">
        <f>COUNTIF('【B1(2)】相手国側参加者リスト'!$K$12:$W$111,'【B1(3)】派遣・受入実績'!I105)</f>
        <v>0</v>
      </c>
      <c r="BI105" s="307" t="str">
        <f t="shared" si="43"/>
        <v/>
      </c>
      <c r="BJ105" s="307" t="str">
        <f t="shared" si="35"/>
        <v/>
      </c>
      <c r="BK105" s="307" t="str">
        <f t="shared" si="44"/>
        <v/>
      </c>
    </row>
    <row r="106" spans="1:63" ht="32.25" customHeight="1">
      <c r="A106" s="157" t="str">
        <f t="shared" si="28"/>
        <v/>
      </c>
      <c r="C106" s="323">
        <v>92</v>
      </c>
      <c r="D106" s="539"/>
      <c r="E106" s="539"/>
      <c r="F106" s="540"/>
      <c r="G106" s="540"/>
      <c r="H106" s="540"/>
      <c r="I106" s="333"/>
      <c r="J106" s="333"/>
      <c r="K106" s="333"/>
      <c r="L106" s="333"/>
      <c r="M106" s="333"/>
      <c r="N106" s="333"/>
      <c r="O106" s="333"/>
      <c r="P106" s="333"/>
      <c r="Q106" s="333"/>
      <c r="R106" s="333"/>
      <c r="S106" s="333"/>
      <c r="T106" s="537"/>
      <c r="U106" s="537"/>
      <c r="V106" s="336"/>
      <c r="W106" s="336"/>
      <c r="X106" s="336"/>
      <c r="Y106" s="336"/>
      <c r="Z106" s="336"/>
      <c r="AA106" s="336"/>
      <c r="AB106" s="538"/>
      <c r="AC106" s="538"/>
      <c r="AD106" s="538"/>
      <c r="AE106" s="538"/>
      <c r="AF106" s="538"/>
      <c r="AG106" s="538"/>
      <c r="AH106" s="538"/>
      <c r="AI106" s="538"/>
      <c r="AJ106" s="333"/>
      <c r="AK106" s="333"/>
      <c r="AL106" s="333"/>
      <c r="AM106" s="475"/>
      <c r="AN106" s="306"/>
      <c r="AS106" s="159">
        <v>92</v>
      </c>
      <c r="AT106" s="22" t="str">
        <f t="shared" si="29"/>
        <v>入力なし</v>
      </c>
      <c r="AU106" s="160" t="str">
        <f t="shared" si="36"/>
        <v/>
      </c>
      <c r="AV106" s="160" t="str">
        <f t="shared" si="37"/>
        <v/>
      </c>
      <c r="AW106" s="160" t="str">
        <f t="shared" si="38"/>
        <v/>
      </c>
      <c r="AX106" s="160" t="str">
        <f t="shared" si="30"/>
        <v/>
      </c>
      <c r="AY106" s="160" t="str">
        <f t="shared" si="31"/>
        <v xml:space="preserve">[旅行/滞在期間(自)] </v>
      </c>
      <c r="AZ106" s="160" t="str">
        <f t="shared" si="32"/>
        <v xml:space="preserve">[旅行/滞在期間(至)] </v>
      </c>
      <c r="BA106" s="160" t="str">
        <f t="shared" si="33"/>
        <v xml:space="preserve">[主たる訪問先] </v>
      </c>
      <c r="BB106" s="160" t="str">
        <f t="shared" si="39"/>
        <v/>
      </c>
      <c r="BC106" s="160" t="str">
        <f t="shared" si="40"/>
        <v xml:space="preserve">[旅行/滞在期間(自)] [旅行/滞在期間(至)] [主たる訪問先] </v>
      </c>
      <c r="BD106" s="307" t="str">
        <f t="shared" si="34"/>
        <v/>
      </c>
      <c r="BE106" s="187" t="str">
        <f t="shared" si="41"/>
        <v/>
      </c>
      <c r="BF106" s="264" t="str">
        <f t="shared" si="42"/>
        <v/>
      </c>
      <c r="BG106" s="160">
        <f>COUNTIF('【B1(1)】日本側参加者リスト'!$N$11:$N$111,'【B1(3)】派遣・受入実績'!I106)</f>
        <v>0</v>
      </c>
      <c r="BH106" s="160">
        <f>COUNTIF('【B1(2)】相手国側参加者リスト'!$K$12:$W$111,'【B1(3)】派遣・受入実績'!I106)</f>
        <v>0</v>
      </c>
      <c r="BI106" s="307" t="str">
        <f t="shared" si="43"/>
        <v/>
      </c>
      <c r="BJ106" s="307" t="str">
        <f t="shared" si="35"/>
        <v/>
      </c>
      <c r="BK106" s="307" t="str">
        <f t="shared" si="44"/>
        <v/>
      </c>
    </row>
    <row r="107" spans="1:63" ht="32.25" customHeight="1">
      <c r="A107" s="157" t="str">
        <f t="shared" si="28"/>
        <v/>
      </c>
      <c r="C107" s="323">
        <v>93</v>
      </c>
      <c r="D107" s="539"/>
      <c r="E107" s="539"/>
      <c r="F107" s="540"/>
      <c r="G107" s="540"/>
      <c r="H107" s="540"/>
      <c r="I107" s="333"/>
      <c r="J107" s="333"/>
      <c r="K107" s="333"/>
      <c r="L107" s="333"/>
      <c r="M107" s="333"/>
      <c r="N107" s="333"/>
      <c r="O107" s="333"/>
      <c r="P107" s="333"/>
      <c r="Q107" s="333"/>
      <c r="R107" s="333"/>
      <c r="S107" s="333"/>
      <c r="T107" s="537"/>
      <c r="U107" s="537"/>
      <c r="V107" s="336"/>
      <c r="W107" s="336"/>
      <c r="X107" s="336"/>
      <c r="Y107" s="336"/>
      <c r="Z107" s="336"/>
      <c r="AA107" s="336"/>
      <c r="AB107" s="538"/>
      <c r="AC107" s="538"/>
      <c r="AD107" s="538"/>
      <c r="AE107" s="538"/>
      <c r="AF107" s="538"/>
      <c r="AG107" s="538"/>
      <c r="AH107" s="538"/>
      <c r="AI107" s="538"/>
      <c r="AJ107" s="333"/>
      <c r="AK107" s="333"/>
      <c r="AL107" s="333"/>
      <c r="AM107" s="475"/>
      <c r="AN107" s="306"/>
      <c r="AS107" s="159">
        <v>93</v>
      </c>
      <c r="AT107" s="22" t="str">
        <f t="shared" si="29"/>
        <v>入力なし</v>
      </c>
      <c r="AU107" s="160" t="str">
        <f t="shared" si="36"/>
        <v/>
      </c>
      <c r="AV107" s="160" t="str">
        <f t="shared" si="37"/>
        <v/>
      </c>
      <c r="AW107" s="160" t="str">
        <f t="shared" si="38"/>
        <v/>
      </c>
      <c r="AX107" s="160" t="str">
        <f t="shared" si="30"/>
        <v/>
      </c>
      <c r="AY107" s="160" t="str">
        <f t="shared" si="31"/>
        <v xml:space="preserve">[旅行/滞在期間(自)] </v>
      </c>
      <c r="AZ107" s="160" t="str">
        <f t="shared" si="32"/>
        <v xml:space="preserve">[旅行/滞在期間(至)] </v>
      </c>
      <c r="BA107" s="160" t="str">
        <f t="shared" si="33"/>
        <v xml:space="preserve">[主たる訪問先] </v>
      </c>
      <c r="BB107" s="160" t="str">
        <f t="shared" si="39"/>
        <v/>
      </c>
      <c r="BC107" s="160" t="str">
        <f t="shared" si="40"/>
        <v xml:space="preserve">[旅行/滞在期間(自)] [旅行/滞在期間(至)] [主たる訪問先] </v>
      </c>
      <c r="BD107" s="307" t="str">
        <f t="shared" si="34"/>
        <v/>
      </c>
      <c r="BE107" s="187" t="str">
        <f t="shared" si="41"/>
        <v/>
      </c>
      <c r="BF107" s="264" t="str">
        <f t="shared" si="42"/>
        <v/>
      </c>
      <c r="BG107" s="160">
        <f>COUNTIF('【B1(1)】日本側参加者リスト'!$N$11:$N$111,'【B1(3)】派遣・受入実績'!I107)</f>
        <v>0</v>
      </c>
      <c r="BH107" s="160">
        <f>COUNTIF('【B1(2)】相手国側参加者リスト'!$K$12:$W$111,'【B1(3)】派遣・受入実績'!I107)</f>
        <v>0</v>
      </c>
      <c r="BI107" s="307" t="str">
        <f t="shared" si="43"/>
        <v/>
      </c>
      <c r="BJ107" s="307" t="str">
        <f t="shared" si="35"/>
        <v/>
      </c>
      <c r="BK107" s="307" t="str">
        <f t="shared" si="44"/>
        <v/>
      </c>
    </row>
    <row r="108" spans="1:63" ht="32.25" customHeight="1">
      <c r="A108" s="157" t="str">
        <f t="shared" si="28"/>
        <v/>
      </c>
      <c r="C108" s="323">
        <v>94</v>
      </c>
      <c r="D108" s="539"/>
      <c r="E108" s="539"/>
      <c r="F108" s="540"/>
      <c r="G108" s="540"/>
      <c r="H108" s="540"/>
      <c r="I108" s="333"/>
      <c r="J108" s="333"/>
      <c r="K108" s="333"/>
      <c r="L108" s="333"/>
      <c r="M108" s="333"/>
      <c r="N108" s="333"/>
      <c r="O108" s="333"/>
      <c r="P108" s="333"/>
      <c r="Q108" s="333"/>
      <c r="R108" s="333"/>
      <c r="S108" s="333"/>
      <c r="T108" s="537"/>
      <c r="U108" s="537"/>
      <c r="V108" s="336"/>
      <c r="W108" s="336"/>
      <c r="X108" s="336"/>
      <c r="Y108" s="336"/>
      <c r="Z108" s="336"/>
      <c r="AA108" s="336"/>
      <c r="AB108" s="538"/>
      <c r="AC108" s="538"/>
      <c r="AD108" s="538"/>
      <c r="AE108" s="538"/>
      <c r="AF108" s="538"/>
      <c r="AG108" s="538"/>
      <c r="AH108" s="538"/>
      <c r="AI108" s="538"/>
      <c r="AJ108" s="333"/>
      <c r="AK108" s="333"/>
      <c r="AL108" s="333"/>
      <c r="AM108" s="475"/>
      <c r="AN108" s="306"/>
      <c r="AS108" s="159">
        <v>94</v>
      </c>
      <c r="AT108" s="22" t="str">
        <f t="shared" si="29"/>
        <v>入力なし</v>
      </c>
      <c r="AU108" s="160" t="str">
        <f t="shared" si="36"/>
        <v/>
      </c>
      <c r="AV108" s="160" t="str">
        <f t="shared" si="37"/>
        <v/>
      </c>
      <c r="AW108" s="160" t="str">
        <f t="shared" si="38"/>
        <v/>
      </c>
      <c r="AX108" s="160" t="str">
        <f t="shared" si="30"/>
        <v/>
      </c>
      <c r="AY108" s="160" t="str">
        <f t="shared" si="31"/>
        <v xml:space="preserve">[旅行/滞在期間(自)] </v>
      </c>
      <c r="AZ108" s="160" t="str">
        <f t="shared" si="32"/>
        <v xml:space="preserve">[旅行/滞在期間(至)] </v>
      </c>
      <c r="BA108" s="160" t="str">
        <f t="shared" si="33"/>
        <v xml:space="preserve">[主たる訪問先] </v>
      </c>
      <c r="BB108" s="160" t="str">
        <f t="shared" si="39"/>
        <v/>
      </c>
      <c r="BC108" s="160" t="str">
        <f t="shared" si="40"/>
        <v xml:space="preserve">[旅行/滞在期間(自)] [旅行/滞在期間(至)] [主たる訪問先] </v>
      </c>
      <c r="BD108" s="307" t="str">
        <f t="shared" si="34"/>
        <v/>
      </c>
      <c r="BE108" s="187" t="str">
        <f t="shared" si="41"/>
        <v/>
      </c>
      <c r="BF108" s="264" t="str">
        <f t="shared" si="42"/>
        <v/>
      </c>
      <c r="BG108" s="160">
        <f>COUNTIF('【B1(1)】日本側参加者リスト'!$N$11:$N$111,'【B1(3)】派遣・受入実績'!I108)</f>
        <v>0</v>
      </c>
      <c r="BH108" s="160">
        <f>COUNTIF('【B1(2)】相手国側参加者リスト'!$K$12:$W$111,'【B1(3)】派遣・受入実績'!I108)</f>
        <v>0</v>
      </c>
      <c r="BI108" s="307" t="str">
        <f t="shared" si="43"/>
        <v/>
      </c>
      <c r="BJ108" s="307" t="str">
        <f t="shared" si="35"/>
        <v/>
      </c>
      <c r="BK108" s="307" t="str">
        <f t="shared" si="44"/>
        <v/>
      </c>
    </row>
    <row r="109" spans="1:63" ht="32.25" customHeight="1">
      <c r="A109" s="157" t="str">
        <f t="shared" si="28"/>
        <v/>
      </c>
      <c r="C109" s="323">
        <v>95</v>
      </c>
      <c r="D109" s="539"/>
      <c r="E109" s="539"/>
      <c r="F109" s="540"/>
      <c r="G109" s="540"/>
      <c r="H109" s="540"/>
      <c r="I109" s="333"/>
      <c r="J109" s="333"/>
      <c r="K109" s="333"/>
      <c r="L109" s="333"/>
      <c r="M109" s="333"/>
      <c r="N109" s="333"/>
      <c r="O109" s="333"/>
      <c r="P109" s="333"/>
      <c r="Q109" s="333"/>
      <c r="R109" s="333"/>
      <c r="S109" s="333"/>
      <c r="T109" s="537"/>
      <c r="U109" s="537"/>
      <c r="V109" s="336"/>
      <c r="W109" s="336"/>
      <c r="X109" s="336"/>
      <c r="Y109" s="336"/>
      <c r="Z109" s="336"/>
      <c r="AA109" s="336"/>
      <c r="AB109" s="538"/>
      <c r="AC109" s="538"/>
      <c r="AD109" s="538"/>
      <c r="AE109" s="538"/>
      <c r="AF109" s="538"/>
      <c r="AG109" s="538"/>
      <c r="AH109" s="538"/>
      <c r="AI109" s="538"/>
      <c r="AJ109" s="333"/>
      <c r="AK109" s="333"/>
      <c r="AL109" s="333"/>
      <c r="AM109" s="475"/>
      <c r="AN109" s="306"/>
      <c r="AS109" s="159">
        <v>95</v>
      </c>
      <c r="AT109" s="22" t="str">
        <f t="shared" si="29"/>
        <v>入力なし</v>
      </c>
      <c r="AU109" s="160" t="str">
        <f t="shared" si="36"/>
        <v/>
      </c>
      <c r="AV109" s="160" t="str">
        <f t="shared" si="37"/>
        <v/>
      </c>
      <c r="AW109" s="160" t="str">
        <f t="shared" si="38"/>
        <v/>
      </c>
      <c r="AX109" s="160" t="str">
        <f t="shared" si="30"/>
        <v/>
      </c>
      <c r="AY109" s="160" t="str">
        <f t="shared" si="31"/>
        <v xml:space="preserve">[旅行/滞在期間(自)] </v>
      </c>
      <c r="AZ109" s="160" t="str">
        <f t="shared" si="32"/>
        <v xml:space="preserve">[旅行/滞在期間(至)] </v>
      </c>
      <c r="BA109" s="160" t="str">
        <f t="shared" si="33"/>
        <v xml:space="preserve">[主たる訪問先] </v>
      </c>
      <c r="BB109" s="160" t="str">
        <f t="shared" si="39"/>
        <v/>
      </c>
      <c r="BC109" s="160" t="str">
        <f t="shared" si="40"/>
        <v xml:space="preserve">[旅行/滞在期間(自)] [旅行/滞在期間(至)] [主たる訪問先] </v>
      </c>
      <c r="BD109" s="307" t="str">
        <f t="shared" si="34"/>
        <v/>
      </c>
      <c r="BE109" s="187" t="str">
        <f t="shared" si="41"/>
        <v/>
      </c>
      <c r="BF109" s="264" t="str">
        <f t="shared" si="42"/>
        <v/>
      </c>
      <c r="BG109" s="160">
        <f>COUNTIF('【B1(1)】日本側参加者リスト'!$N$11:$N$111,'【B1(3)】派遣・受入実績'!I109)</f>
        <v>0</v>
      </c>
      <c r="BH109" s="160">
        <f>COUNTIF('【B1(2)】相手国側参加者リスト'!$K$12:$W$111,'【B1(3)】派遣・受入実績'!I109)</f>
        <v>0</v>
      </c>
      <c r="BI109" s="307" t="str">
        <f t="shared" si="43"/>
        <v/>
      </c>
      <c r="BJ109" s="307" t="str">
        <f t="shared" si="35"/>
        <v/>
      </c>
      <c r="BK109" s="307" t="str">
        <f t="shared" si="44"/>
        <v/>
      </c>
    </row>
    <row r="110" spans="1:63" ht="32.25" customHeight="1">
      <c r="A110" s="157" t="str">
        <f t="shared" si="28"/>
        <v/>
      </c>
      <c r="C110" s="323">
        <v>96</v>
      </c>
      <c r="D110" s="539"/>
      <c r="E110" s="539"/>
      <c r="F110" s="540"/>
      <c r="G110" s="540"/>
      <c r="H110" s="540"/>
      <c r="I110" s="333"/>
      <c r="J110" s="333"/>
      <c r="K110" s="333"/>
      <c r="L110" s="333"/>
      <c r="M110" s="333"/>
      <c r="N110" s="333"/>
      <c r="O110" s="333"/>
      <c r="P110" s="333"/>
      <c r="Q110" s="333"/>
      <c r="R110" s="333"/>
      <c r="S110" s="333"/>
      <c r="T110" s="537"/>
      <c r="U110" s="537"/>
      <c r="V110" s="336"/>
      <c r="W110" s="336"/>
      <c r="X110" s="336"/>
      <c r="Y110" s="336"/>
      <c r="Z110" s="336"/>
      <c r="AA110" s="336"/>
      <c r="AB110" s="538"/>
      <c r="AC110" s="538"/>
      <c r="AD110" s="538"/>
      <c r="AE110" s="538"/>
      <c r="AF110" s="538"/>
      <c r="AG110" s="538"/>
      <c r="AH110" s="538"/>
      <c r="AI110" s="538"/>
      <c r="AJ110" s="333"/>
      <c r="AK110" s="333"/>
      <c r="AL110" s="333"/>
      <c r="AM110" s="475"/>
      <c r="AN110" s="306"/>
      <c r="AS110" s="159">
        <v>96</v>
      </c>
      <c r="AT110" s="22" t="str">
        <f t="shared" si="29"/>
        <v>入力なし</v>
      </c>
      <c r="AU110" s="160" t="str">
        <f t="shared" si="36"/>
        <v/>
      </c>
      <c r="AV110" s="160" t="str">
        <f t="shared" si="37"/>
        <v/>
      </c>
      <c r="AW110" s="160" t="str">
        <f t="shared" si="38"/>
        <v/>
      </c>
      <c r="AX110" s="160" t="str">
        <f t="shared" si="30"/>
        <v/>
      </c>
      <c r="AY110" s="160" t="str">
        <f t="shared" si="31"/>
        <v xml:space="preserve">[旅行/滞在期間(自)] </v>
      </c>
      <c r="AZ110" s="160" t="str">
        <f t="shared" si="32"/>
        <v xml:space="preserve">[旅行/滞在期間(至)] </v>
      </c>
      <c r="BA110" s="160" t="str">
        <f t="shared" si="33"/>
        <v xml:space="preserve">[主たる訪問先] </v>
      </c>
      <c r="BB110" s="160" t="str">
        <f t="shared" si="39"/>
        <v/>
      </c>
      <c r="BC110" s="160" t="str">
        <f t="shared" si="40"/>
        <v xml:space="preserve">[旅行/滞在期間(自)] [旅行/滞在期間(至)] [主たる訪問先] </v>
      </c>
      <c r="BD110" s="307" t="str">
        <f t="shared" si="34"/>
        <v/>
      </c>
      <c r="BE110" s="187" t="str">
        <f t="shared" si="41"/>
        <v/>
      </c>
      <c r="BF110" s="264" t="str">
        <f t="shared" si="42"/>
        <v/>
      </c>
      <c r="BG110" s="160">
        <f>COUNTIF('【B1(1)】日本側参加者リスト'!$N$11:$N$111,'【B1(3)】派遣・受入実績'!I110)</f>
        <v>0</v>
      </c>
      <c r="BH110" s="160">
        <f>COUNTIF('【B1(2)】相手国側参加者リスト'!$K$12:$W$111,'【B1(3)】派遣・受入実績'!I110)</f>
        <v>0</v>
      </c>
      <c r="BI110" s="307" t="str">
        <f t="shared" si="43"/>
        <v/>
      </c>
      <c r="BJ110" s="307" t="str">
        <f t="shared" si="35"/>
        <v/>
      </c>
      <c r="BK110" s="307" t="str">
        <f t="shared" si="44"/>
        <v/>
      </c>
    </row>
    <row r="111" spans="1:63" ht="32.25" customHeight="1">
      <c r="A111" s="157" t="str">
        <f t="shared" si="28"/>
        <v/>
      </c>
      <c r="C111" s="323">
        <v>97</v>
      </c>
      <c r="D111" s="539"/>
      <c r="E111" s="539"/>
      <c r="F111" s="540"/>
      <c r="G111" s="540"/>
      <c r="H111" s="540"/>
      <c r="I111" s="333"/>
      <c r="J111" s="333"/>
      <c r="K111" s="333"/>
      <c r="L111" s="333"/>
      <c r="M111" s="333"/>
      <c r="N111" s="333"/>
      <c r="O111" s="333"/>
      <c r="P111" s="333"/>
      <c r="Q111" s="333"/>
      <c r="R111" s="333"/>
      <c r="S111" s="333"/>
      <c r="T111" s="537"/>
      <c r="U111" s="537"/>
      <c r="V111" s="336"/>
      <c r="W111" s="336"/>
      <c r="X111" s="336"/>
      <c r="Y111" s="336"/>
      <c r="Z111" s="336"/>
      <c r="AA111" s="336"/>
      <c r="AB111" s="538"/>
      <c r="AC111" s="538"/>
      <c r="AD111" s="538"/>
      <c r="AE111" s="538"/>
      <c r="AF111" s="538"/>
      <c r="AG111" s="538"/>
      <c r="AH111" s="538"/>
      <c r="AI111" s="538"/>
      <c r="AJ111" s="333"/>
      <c r="AK111" s="333"/>
      <c r="AL111" s="333"/>
      <c r="AM111" s="475"/>
      <c r="AN111" s="306"/>
      <c r="AS111" s="159">
        <v>97</v>
      </c>
      <c r="AT111" s="22" t="str">
        <f t="shared" si="29"/>
        <v>入力なし</v>
      </c>
      <c r="AU111" s="160" t="str">
        <f t="shared" si="36"/>
        <v/>
      </c>
      <c r="AV111" s="160" t="str">
        <f t="shared" si="37"/>
        <v/>
      </c>
      <c r="AW111" s="160" t="str">
        <f t="shared" si="38"/>
        <v/>
      </c>
      <c r="AX111" s="160" t="str">
        <f t="shared" si="30"/>
        <v/>
      </c>
      <c r="AY111" s="160" t="str">
        <f t="shared" si="31"/>
        <v xml:space="preserve">[旅行/滞在期間(自)] </v>
      </c>
      <c r="AZ111" s="160" t="str">
        <f t="shared" si="32"/>
        <v xml:space="preserve">[旅行/滞在期間(至)] </v>
      </c>
      <c r="BA111" s="160" t="str">
        <f t="shared" si="33"/>
        <v xml:space="preserve">[主たる訪問先] </v>
      </c>
      <c r="BB111" s="160" t="str">
        <f t="shared" si="39"/>
        <v/>
      </c>
      <c r="BC111" s="160" t="str">
        <f t="shared" si="40"/>
        <v xml:space="preserve">[旅行/滞在期間(自)] [旅行/滞在期間(至)] [主たる訪問先] </v>
      </c>
      <c r="BD111" s="307" t="str">
        <f>IF(AT111="入力なし","",IF(TRIM(BC111)="","",CONCATENATE("■入力してください：",BC111)))</f>
        <v/>
      </c>
      <c r="BE111" s="187" t="str">
        <f t="shared" si="41"/>
        <v/>
      </c>
      <c r="BF111" s="264" t="str">
        <f t="shared" si="42"/>
        <v/>
      </c>
      <c r="BG111" s="160">
        <f>COUNTIF('【B1(1)】日本側参加者リスト'!$N$11:$N$111,'【B1(3)】派遣・受入実績'!I111)</f>
        <v>0</v>
      </c>
      <c r="BH111" s="160">
        <f>COUNTIF('【B1(2)】相手国側参加者リスト'!$K$12:$W$111,'【B1(3)】派遣・受入実績'!I111)</f>
        <v>0</v>
      </c>
      <c r="BI111" s="307" t="str">
        <f t="shared" si="43"/>
        <v/>
      </c>
      <c r="BJ111" s="307" t="str">
        <f t="shared" si="35"/>
        <v/>
      </c>
      <c r="BK111" s="307" t="str">
        <f t="shared" si="44"/>
        <v/>
      </c>
    </row>
    <row r="112" spans="1:63" ht="32.25" customHeight="1">
      <c r="A112" s="157" t="str">
        <f t="shared" si="28"/>
        <v/>
      </c>
      <c r="C112" s="323">
        <v>98</v>
      </c>
      <c r="D112" s="539"/>
      <c r="E112" s="539"/>
      <c r="F112" s="540"/>
      <c r="G112" s="540"/>
      <c r="H112" s="540"/>
      <c r="I112" s="333"/>
      <c r="J112" s="333"/>
      <c r="K112" s="333"/>
      <c r="L112" s="333"/>
      <c r="M112" s="333"/>
      <c r="N112" s="333"/>
      <c r="O112" s="333"/>
      <c r="P112" s="333"/>
      <c r="Q112" s="333"/>
      <c r="R112" s="333"/>
      <c r="S112" s="333"/>
      <c r="T112" s="537"/>
      <c r="U112" s="537"/>
      <c r="V112" s="336"/>
      <c r="W112" s="336"/>
      <c r="X112" s="336"/>
      <c r="Y112" s="336"/>
      <c r="Z112" s="336"/>
      <c r="AA112" s="336"/>
      <c r="AB112" s="538"/>
      <c r="AC112" s="538"/>
      <c r="AD112" s="538"/>
      <c r="AE112" s="538"/>
      <c r="AF112" s="538"/>
      <c r="AG112" s="538"/>
      <c r="AH112" s="538"/>
      <c r="AI112" s="538"/>
      <c r="AJ112" s="333"/>
      <c r="AK112" s="333"/>
      <c r="AL112" s="333"/>
      <c r="AM112" s="475"/>
      <c r="AN112" s="306"/>
      <c r="AS112" s="159">
        <v>98</v>
      </c>
      <c r="AT112" s="22" t="str">
        <f t="shared" si="29"/>
        <v>入力なし</v>
      </c>
      <c r="AU112" s="160" t="str">
        <f t="shared" si="36"/>
        <v/>
      </c>
      <c r="AV112" s="160" t="str">
        <f t="shared" si="37"/>
        <v/>
      </c>
      <c r="AW112" s="160" t="str">
        <f t="shared" si="38"/>
        <v/>
      </c>
      <c r="AX112" s="160" t="str">
        <f t="shared" si="30"/>
        <v/>
      </c>
      <c r="AY112" s="160" t="str">
        <f t="shared" si="31"/>
        <v xml:space="preserve">[旅行/滞在期間(自)] </v>
      </c>
      <c r="AZ112" s="160" t="str">
        <f t="shared" si="32"/>
        <v xml:space="preserve">[旅行/滞在期間(至)] </v>
      </c>
      <c r="BA112" s="160" t="str">
        <f t="shared" si="33"/>
        <v xml:space="preserve">[主たる訪問先] </v>
      </c>
      <c r="BB112" s="160" t="str">
        <f t="shared" si="39"/>
        <v/>
      </c>
      <c r="BC112" s="160" t="str">
        <f t="shared" si="40"/>
        <v xml:space="preserve">[旅行/滞在期間(自)] [旅行/滞在期間(至)] [主たる訪問先] </v>
      </c>
      <c r="BD112" s="307" t="str">
        <f>IF(AT112="入力なし","",IF(TRIM(BC112)="","",CONCATENATE("■入力してください：",BC112)))</f>
        <v/>
      </c>
      <c r="BE112" s="187" t="str">
        <f t="shared" si="41"/>
        <v/>
      </c>
      <c r="BF112" s="264" t="str">
        <f t="shared" si="42"/>
        <v/>
      </c>
      <c r="BG112" s="160">
        <f>COUNTIF('【B1(1)】日本側参加者リスト'!$N$11:$N$111,'【B1(3)】派遣・受入実績'!I112)</f>
        <v>0</v>
      </c>
      <c r="BH112" s="160">
        <f>COUNTIF('【B1(2)】相手国側参加者リスト'!$K$12:$W$111,'【B1(3)】派遣・受入実績'!I112)</f>
        <v>0</v>
      </c>
      <c r="BI112" s="307" t="str">
        <f t="shared" si="43"/>
        <v/>
      </c>
      <c r="BJ112" s="307" t="str">
        <f t="shared" si="35"/>
        <v/>
      </c>
      <c r="BK112" s="307" t="str">
        <f t="shared" si="44"/>
        <v/>
      </c>
    </row>
    <row r="113" spans="1:63" ht="32.25" customHeight="1">
      <c r="A113" s="157" t="str">
        <f t="shared" si="28"/>
        <v/>
      </c>
      <c r="C113" s="323">
        <v>99</v>
      </c>
      <c r="D113" s="539"/>
      <c r="E113" s="539"/>
      <c r="F113" s="540"/>
      <c r="G113" s="540"/>
      <c r="H113" s="540"/>
      <c r="I113" s="333"/>
      <c r="J113" s="333"/>
      <c r="K113" s="333"/>
      <c r="L113" s="333"/>
      <c r="M113" s="333"/>
      <c r="N113" s="333"/>
      <c r="O113" s="333"/>
      <c r="P113" s="333"/>
      <c r="Q113" s="333"/>
      <c r="R113" s="333"/>
      <c r="S113" s="333"/>
      <c r="T113" s="537"/>
      <c r="U113" s="537"/>
      <c r="V113" s="336"/>
      <c r="W113" s="336"/>
      <c r="X113" s="336"/>
      <c r="Y113" s="336"/>
      <c r="Z113" s="336"/>
      <c r="AA113" s="336"/>
      <c r="AB113" s="538"/>
      <c r="AC113" s="538"/>
      <c r="AD113" s="538"/>
      <c r="AE113" s="538"/>
      <c r="AF113" s="538"/>
      <c r="AG113" s="538"/>
      <c r="AH113" s="538"/>
      <c r="AI113" s="538"/>
      <c r="AJ113" s="333"/>
      <c r="AK113" s="333"/>
      <c r="AL113" s="333"/>
      <c r="AM113" s="475"/>
      <c r="AN113" s="306"/>
      <c r="AS113" s="159">
        <v>99</v>
      </c>
      <c r="AT113" s="22" t="str">
        <f t="shared" si="29"/>
        <v>入力なし</v>
      </c>
      <c r="AU113" s="160" t="str">
        <f t="shared" si="36"/>
        <v/>
      </c>
      <c r="AV113" s="160" t="str">
        <f t="shared" si="37"/>
        <v/>
      </c>
      <c r="AW113" s="160" t="str">
        <f t="shared" si="38"/>
        <v/>
      </c>
      <c r="AX113" s="160" t="str">
        <f t="shared" si="30"/>
        <v/>
      </c>
      <c r="AY113" s="160" t="str">
        <f t="shared" si="31"/>
        <v xml:space="preserve">[旅行/滞在期間(自)] </v>
      </c>
      <c r="AZ113" s="160" t="str">
        <f t="shared" si="32"/>
        <v xml:space="preserve">[旅行/滞在期間(至)] </v>
      </c>
      <c r="BA113" s="160" t="str">
        <f t="shared" si="33"/>
        <v xml:space="preserve">[主たる訪問先] </v>
      </c>
      <c r="BB113" s="160" t="str">
        <f t="shared" si="39"/>
        <v/>
      </c>
      <c r="BC113" s="160" t="str">
        <f t="shared" si="40"/>
        <v xml:space="preserve">[旅行/滞在期間(自)] [旅行/滞在期間(至)] [主たる訪問先] </v>
      </c>
      <c r="BD113" s="307" t="str">
        <f>IF(AT113="入力なし","",IF(TRIM(BC113)="","",CONCATENATE("■入力してください：",BC113)))</f>
        <v/>
      </c>
      <c r="BE113" s="187" t="str">
        <f t="shared" si="41"/>
        <v/>
      </c>
      <c r="BF113" s="264" t="str">
        <f t="shared" si="42"/>
        <v/>
      </c>
      <c r="BG113" s="160">
        <f>COUNTIF('【B1(1)】日本側参加者リスト'!$N$11:$N$111,'【B1(3)】派遣・受入実績'!I113)</f>
        <v>0</v>
      </c>
      <c r="BH113" s="160">
        <f>COUNTIF('【B1(2)】相手国側参加者リスト'!$K$12:$W$111,'【B1(3)】派遣・受入実績'!I113)</f>
        <v>0</v>
      </c>
      <c r="BI113" s="307" t="str">
        <f t="shared" si="43"/>
        <v/>
      </c>
      <c r="BJ113" s="307" t="str">
        <f t="shared" si="35"/>
        <v/>
      </c>
      <c r="BK113" s="307" t="str">
        <f t="shared" si="44"/>
        <v/>
      </c>
    </row>
    <row r="114" spans="1:63" ht="32.25" customHeight="1">
      <c r="A114" s="157" t="str">
        <f t="shared" si="28"/>
        <v/>
      </c>
      <c r="C114" s="324">
        <v>100</v>
      </c>
      <c r="D114" s="539"/>
      <c r="E114" s="539"/>
      <c r="F114" s="543"/>
      <c r="G114" s="543"/>
      <c r="H114" s="543"/>
      <c r="I114" s="432"/>
      <c r="J114" s="432"/>
      <c r="K114" s="432"/>
      <c r="L114" s="432"/>
      <c r="M114" s="432"/>
      <c r="N114" s="432"/>
      <c r="O114" s="432"/>
      <c r="P114" s="432"/>
      <c r="Q114" s="432"/>
      <c r="R114" s="432"/>
      <c r="S114" s="432"/>
      <c r="T114" s="563"/>
      <c r="U114" s="563"/>
      <c r="V114" s="398"/>
      <c r="W114" s="398"/>
      <c r="X114" s="398"/>
      <c r="Y114" s="398"/>
      <c r="Z114" s="398"/>
      <c r="AA114" s="398"/>
      <c r="AB114" s="569"/>
      <c r="AC114" s="569"/>
      <c r="AD114" s="569"/>
      <c r="AE114" s="569"/>
      <c r="AF114" s="569"/>
      <c r="AG114" s="569"/>
      <c r="AH114" s="569"/>
      <c r="AI114" s="569"/>
      <c r="AJ114" s="432"/>
      <c r="AK114" s="432"/>
      <c r="AL114" s="432"/>
      <c r="AM114" s="570"/>
      <c r="AN114" s="306"/>
      <c r="AS114" s="159">
        <v>100</v>
      </c>
      <c r="AT114" s="22" t="str">
        <f t="shared" si="29"/>
        <v>入力なし</v>
      </c>
      <c r="AU114" s="160" t="str">
        <f t="shared" si="36"/>
        <v/>
      </c>
      <c r="AV114" s="160" t="str">
        <f t="shared" si="37"/>
        <v/>
      </c>
      <c r="AW114" s="160" t="str">
        <f t="shared" si="38"/>
        <v/>
      </c>
      <c r="AX114" s="160" t="str">
        <f t="shared" si="30"/>
        <v/>
      </c>
      <c r="AY114" s="160" t="str">
        <f t="shared" si="31"/>
        <v xml:space="preserve">[旅行/滞在期間(自)] </v>
      </c>
      <c r="AZ114" s="160" t="str">
        <f t="shared" si="32"/>
        <v xml:space="preserve">[旅行/滞在期間(至)] </v>
      </c>
      <c r="BA114" s="160" t="str">
        <f t="shared" si="33"/>
        <v xml:space="preserve">[主たる訪問先] </v>
      </c>
      <c r="BB114" s="160" t="str">
        <f t="shared" si="39"/>
        <v/>
      </c>
      <c r="BC114" s="160" t="str">
        <f t="shared" si="40"/>
        <v xml:space="preserve">[旅行/滞在期間(自)] [旅行/滞在期間(至)] [主たる訪問先] </v>
      </c>
      <c r="BD114" s="307" t="str">
        <f>IF(AT114="入力なし","",IF(TRIM(BC114)="","",CONCATENATE("■入力してください：",BC114)))</f>
        <v/>
      </c>
      <c r="BE114" s="187" t="str">
        <f t="shared" si="41"/>
        <v/>
      </c>
      <c r="BF114" s="264" t="str">
        <f t="shared" si="42"/>
        <v/>
      </c>
      <c r="BG114" s="160">
        <f>COUNTIF('【B1(1)】日本側参加者リスト'!$N$11:$N$111,'【B1(3)】派遣・受入実績'!I114)</f>
        <v>0</v>
      </c>
      <c r="BH114" s="160">
        <f>COUNTIF('【B1(2)】相手国側参加者リスト'!$K$12:$W$111,'【B1(3)】派遣・受入実績'!I114)</f>
        <v>0</v>
      </c>
      <c r="BI114" s="307" t="str">
        <f t="shared" si="43"/>
        <v/>
      </c>
      <c r="BJ114" s="307" t="str">
        <f t="shared" si="35"/>
        <v/>
      </c>
      <c r="BK114" s="307" t="str">
        <f t="shared" si="44"/>
        <v/>
      </c>
    </row>
  </sheetData>
  <sheetProtection formatCells="0" formatRows="0" insertHyperlinks="0" sort="0" autoFilter="0"/>
  <autoFilter ref="A14:AM114" xr:uid="{00000000-0009-0000-0000-000002000000}">
    <filterColumn colId="3"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1" showButton="0"/>
    <filterColumn colId="22"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autoFilter>
  <dataConsolidate/>
  <mergeCells count="867">
    <mergeCell ref="AB113:AI113"/>
    <mergeCell ref="AB114:AI114"/>
    <mergeCell ref="AJ14:AM14"/>
    <mergeCell ref="AJ20:AM20"/>
    <mergeCell ref="AJ21:AM21"/>
    <mergeCell ref="AJ22:AM22"/>
    <mergeCell ref="AJ23:AM23"/>
    <mergeCell ref="AJ24:AM24"/>
    <mergeCell ref="AJ108:AM108"/>
    <mergeCell ref="AJ110:AM110"/>
    <mergeCell ref="AJ111:AM111"/>
    <mergeCell ref="AJ112:AM112"/>
    <mergeCell ref="AJ113:AM113"/>
    <mergeCell ref="AJ114:AM114"/>
    <mergeCell ref="AB104:AI104"/>
    <mergeCell ref="AB105:AI105"/>
    <mergeCell ref="AB106:AI106"/>
    <mergeCell ref="AB107:AI107"/>
    <mergeCell ref="AB108:AI108"/>
    <mergeCell ref="AB109:AI109"/>
    <mergeCell ref="AB110:AI110"/>
    <mergeCell ref="AB111:AI111"/>
    <mergeCell ref="AB112:AI112"/>
    <mergeCell ref="AB93:AI93"/>
    <mergeCell ref="AB78:AI78"/>
    <mergeCell ref="AB79:AI79"/>
    <mergeCell ref="AB80:AI80"/>
    <mergeCell ref="AB81:AI81"/>
    <mergeCell ref="AB82:AI82"/>
    <mergeCell ref="AB99:AI99"/>
    <mergeCell ref="AB100:AI100"/>
    <mergeCell ref="AB101:AI101"/>
    <mergeCell ref="AB83:AI83"/>
    <mergeCell ref="AB84:AI84"/>
    <mergeCell ref="AB85:AI85"/>
    <mergeCell ref="AB86:AI86"/>
    <mergeCell ref="AB87:AI87"/>
    <mergeCell ref="AB88:AI88"/>
    <mergeCell ref="AB89:AI89"/>
    <mergeCell ref="AB90:AI90"/>
    <mergeCell ref="AB91:AI91"/>
    <mergeCell ref="AB69:AI69"/>
    <mergeCell ref="AB70:AI70"/>
    <mergeCell ref="AB71:AI71"/>
    <mergeCell ref="AB72:AI72"/>
    <mergeCell ref="AB73:AI73"/>
    <mergeCell ref="AB74:AI74"/>
    <mergeCell ref="AB75:AI75"/>
    <mergeCell ref="AB76:AI76"/>
    <mergeCell ref="AB77:AI77"/>
    <mergeCell ref="Y114:AA114"/>
    <mergeCell ref="AB14:AI14"/>
    <mergeCell ref="AB15:AI15"/>
    <mergeCell ref="AB16:AI16"/>
    <mergeCell ref="AB17:AI17"/>
    <mergeCell ref="AB18:AI18"/>
    <mergeCell ref="AB19:AI19"/>
    <mergeCell ref="AB20:AI20"/>
    <mergeCell ref="AB21:AI21"/>
    <mergeCell ref="AB22:AI22"/>
    <mergeCell ref="AB23:AI23"/>
    <mergeCell ref="AB24:AI24"/>
    <mergeCell ref="AB25:AI25"/>
    <mergeCell ref="AB26:AI26"/>
    <mergeCell ref="AB27:AI27"/>
    <mergeCell ref="AB28:AI28"/>
    <mergeCell ref="AB29:AI29"/>
    <mergeCell ref="AB30:AI30"/>
    <mergeCell ref="AB31:AI31"/>
    <mergeCell ref="AB32:AI32"/>
    <mergeCell ref="AB65:AI65"/>
    <mergeCell ref="AB66:AI66"/>
    <mergeCell ref="AB67:AI67"/>
    <mergeCell ref="AB68:AI68"/>
    <mergeCell ref="Y87:AA87"/>
    <mergeCell ref="Y88:AA88"/>
    <mergeCell ref="Y89:AA89"/>
    <mergeCell ref="Y90:AA90"/>
    <mergeCell ref="Y91:AA91"/>
    <mergeCell ref="Y110:AA110"/>
    <mergeCell ref="Y111:AA111"/>
    <mergeCell ref="Y112:AA112"/>
    <mergeCell ref="Y113:AA113"/>
    <mergeCell ref="Y78:AA78"/>
    <mergeCell ref="Y79:AA79"/>
    <mergeCell ref="Y80:AA80"/>
    <mergeCell ref="Y81:AA81"/>
    <mergeCell ref="Y82:AA82"/>
    <mergeCell ref="Y83:AA83"/>
    <mergeCell ref="Y84:AA84"/>
    <mergeCell ref="Y85:AA85"/>
    <mergeCell ref="Y86:AA86"/>
    <mergeCell ref="Y69:AA69"/>
    <mergeCell ref="Y70:AA70"/>
    <mergeCell ref="Y71:AA71"/>
    <mergeCell ref="Y72:AA72"/>
    <mergeCell ref="Y73:AA73"/>
    <mergeCell ref="Y74:AA74"/>
    <mergeCell ref="Y75:AA75"/>
    <mergeCell ref="Y76:AA76"/>
    <mergeCell ref="Y77:AA77"/>
    <mergeCell ref="V98:X98"/>
    <mergeCell ref="V110:X110"/>
    <mergeCell ref="V111:X111"/>
    <mergeCell ref="V112:X112"/>
    <mergeCell ref="V113:X113"/>
    <mergeCell ref="V114:X114"/>
    <mergeCell ref="Y13:AA13"/>
    <mergeCell ref="Y14:AA14"/>
    <mergeCell ref="Y15:AA15"/>
    <mergeCell ref="Y16:AA16"/>
    <mergeCell ref="Y17:AA17"/>
    <mergeCell ref="Y18:AA18"/>
    <mergeCell ref="Y19:AA19"/>
    <mergeCell ref="Y20:AA20"/>
    <mergeCell ref="Y21:AA21"/>
    <mergeCell ref="Y22:AA22"/>
    <mergeCell ref="Y23:AA23"/>
    <mergeCell ref="Y24:AA24"/>
    <mergeCell ref="Y25:AA25"/>
    <mergeCell ref="Y26:AA26"/>
    <mergeCell ref="Y27:AA27"/>
    <mergeCell ref="Y28:AA28"/>
    <mergeCell ref="Y29:AA29"/>
    <mergeCell ref="Y65:AA65"/>
    <mergeCell ref="V87:X87"/>
    <mergeCell ref="V88:X88"/>
    <mergeCell ref="V89:X89"/>
    <mergeCell ref="V90:X90"/>
    <mergeCell ref="V91:X91"/>
    <mergeCell ref="V94:X94"/>
    <mergeCell ref="V95:X95"/>
    <mergeCell ref="V96:X96"/>
    <mergeCell ref="V97:X97"/>
    <mergeCell ref="V78:X78"/>
    <mergeCell ref="V79:X79"/>
    <mergeCell ref="V80:X80"/>
    <mergeCell ref="V81:X81"/>
    <mergeCell ref="V82:X82"/>
    <mergeCell ref="V83:X83"/>
    <mergeCell ref="V84:X84"/>
    <mergeCell ref="V85:X85"/>
    <mergeCell ref="V86:X86"/>
    <mergeCell ref="V69:X69"/>
    <mergeCell ref="V70:X70"/>
    <mergeCell ref="V71:X71"/>
    <mergeCell ref="V72:X72"/>
    <mergeCell ref="V73:X73"/>
    <mergeCell ref="V74:X74"/>
    <mergeCell ref="V75:X75"/>
    <mergeCell ref="V76:X76"/>
    <mergeCell ref="V77:X77"/>
    <mergeCell ref="T110:U110"/>
    <mergeCell ref="T111:U111"/>
    <mergeCell ref="T112:U112"/>
    <mergeCell ref="T113:U113"/>
    <mergeCell ref="T114:U114"/>
    <mergeCell ref="V13:X13"/>
    <mergeCell ref="V14:X14"/>
    <mergeCell ref="V15:X15"/>
    <mergeCell ref="V16:X16"/>
    <mergeCell ref="V17:X17"/>
    <mergeCell ref="V18:X18"/>
    <mergeCell ref="V19:X19"/>
    <mergeCell ref="V20:X20"/>
    <mergeCell ref="V21:X21"/>
    <mergeCell ref="V22:X22"/>
    <mergeCell ref="V23:X23"/>
    <mergeCell ref="V24:X24"/>
    <mergeCell ref="V25:X25"/>
    <mergeCell ref="V26:X26"/>
    <mergeCell ref="V27:X27"/>
    <mergeCell ref="V28:X28"/>
    <mergeCell ref="V65:X65"/>
    <mergeCell ref="V66:X66"/>
    <mergeCell ref="V67:X67"/>
    <mergeCell ref="T88:U88"/>
    <mergeCell ref="T89:U89"/>
    <mergeCell ref="T100:U100"/>
    <mergeCell ref="T101:U101"/>
    <mergeCell ref="T102:U102"/>
    <mergeCell ref="T103:U103"/>
    <mergeCell ref="T107:U107"/>
    <mergeCell ref="T108:U108"/>
    <mergeCell ref="T109:U109"/>
    <mergeCell ref="T79:U79"/>
    <mergeCell ref="T80:U80"/>
    <mergeCell ref="T81:U81"/>
    <mergeCell ref="T82:U82"/>
    <mergeCell ref="T83:U83"/>
    <mergeCell ref="T84:U84"/>
    <mergeCell ref="T85:U85"/>
    <mergeCell ref="T86:U86"/>
    <mergeCell ref="T87:U87"/>
    <mergeCell ref="T72:U72"/>
    <mergeCell ref="T73:U73"/>
    <mergeCell ref="T74:U74"/>
    <mergeCell ref="T75:U75"/>
    <mergeCell ref="T76:U76"/>
    <mergeCell ref="T77:U77"/>
    <mergeCell ref="T78:U78"/>
    <mergeCell ref="T69:U69"/>
    <mergeCell ref="T70:U70"/>
    <mergeCell ref="T71:U71"/>
    <mergeCell ref="I110:S110"/>
    <mergeCell ref="I111:S111"/>
    <mergeCell ref="I112:S112"/>
    <mergeCell ref="I113:S113"/>
    <mergeCell ref="I114:S114"/>
    <mergeCell ref="T12: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 ref="T31:U31"/>
    <mergeCell ref="I99:S99"/>
    <mergeCell ref="I100:S100"/>
    <mergeCell ref="I101:S101"/>
    <mergeCell ref="I102:S102"/>
    <mergeCell ref="I103:S103"/>
    <mergeCell ref="I104:S104"/>
    <mergeCell ref="I105:S105"/>
    <mergeCell ref="I106:S106"/>
    <mergeCell ref="I107:S107"/>
    <mergeCell ref="I83:S83"/>
    <mergeCell ref="I84:S84"/>
    <mergeCell ref="I85:S85"/>
    <mergeCell ref="I86:S86"/>
    <mergeCell ref="I87:S87"/>
    <mergeCell ref="I88:S88"/>
    <mergeCell ref="I89:S89"/>
    <mergeCell ref="I90:S90"/>
    <mergeCell ref="I91:S91"/>
    <mergeCell ref="D18:E18"/>
    <mergeCell ref="F18:H18"/>
    <mergeCell ref="I76:S76"/>
    <mergeCell ref="I77:S77"/>
    <mergeCell ref="I78:S78"/>
    <mergeCell ref="I79:S79"/>
    <mergeCell ref="I80:S80"/>
    <mergeCell ref="I81:S81"/>
    <mergeCell ref="I82:S82"/>
    <mergeCell ref="D19:E19"/>
    <mergeCell ref="F19:H19"/>
    <mergeCell ref="I19:S19"/>
    <mergeCell ref="D20:E20"/>
    <mergeCell ref="F20:H20"/>
    <mergeCell ref="D21:E21"/>
    <mergeCell ref="F21:H21"/>
    <mergeCell ref="D22:E22"/>
    <mergeCell ref="F22:H22"/>
    <mergeCell ref="I20:S20"/>
    <mergeCell ref="D81:E81"/>
    <mergeCell ref="F81:H81"/>
    <mergeCell ref="D77:E77"/>
    <mergeCell ref="F77:H77"/>
    <mergeCell ref="D79:E79"/>
    <mergeCell ref="C12:C13"/>
    <mergeCell ref="D12:E13"/>
    <mergeCell ref="F12:H13"/>
    <mergeCell ref="D15:E15"/>
    <mergeCell ref="F15:H15"/>
    <mergeCell ref="D16:E16"/>
    <mergeCell ref="F16:H16"/>
    <mergeCell ref="D17:E17"/>
    <mergeCell ref="F17:H17"/>
    <mergeCell ref="D14:E14"/>
    <mergeCell ref="F14:H14"/>
    <mergeCell ref="I14:S14"/>
    <mergeCell ref="I15:S15"/>
    <mergeCell ref="I16:S16"/>
    <mergeCell ref="V12:AA12"/>
    <mergeCell ref="AB12:AI13"/>
    <mergeCell ref="AJ12:AM13"/>
    <mergeCell ref="I21:S21"/>
    <mergeCell ref="I22:S22"/>
    <mergeCell ref="AJ19:AM19"/>
    <mergeCell ref="AC5:AE6"/>
    <mergeCell ref="W5:AB5"/>
    <mergeCell ref="AP4:AP6"/>
    <mergeCell ref="AJ16:AM16"/>
    <mergeCell ref="AJ17:AM17"/>
    <mergeCell ref="AJ18:AM18"/>
    <mergeCell ref="AK11:AM11"/>
    <mergeCell ref="AC7:AD7"/>
    <mergeCell ref="AC8:AD8"/>
    <mergeCell ref="AC9:AD9"/>
    <mergeCell ref="AP15:AP29"/>
    <mergeCell ref="T10:V10"/>
    <mergeCell ref="W10:X10"/>
    <mergeCell ref="Z10:AA10"/>
    <mergeCell ref="AC10:AD10"/>
    <mergeCell ref="I17:S17"/>
    <mergeCell ref="I18:S18"/>
    <mergeCell ref="D109:E109"/>
    <mergeCell ref="F109:H109"/>
    <mergeCell ref="D106:E106"/>
    <mergeCell ref="F106:H106"/>
    <mergeCell ref="D107:E107"/>
    <mergeCell ref="F107:H107"/>
    <mergeCell ref="D108:E108"/>
    <mergeCell ref="F108:H108"/>
    <mergeCell ref="D103:E103"/>
    <mergeCell ref="F103:H103"/>
    <mergeCell ref="D104:E104"/>
    <mergeCell ref="F104:H104"/>
    <mergeCell ref="D105:E105"/>
    <mergeCell ref="F105:H105"/>
    <mergeCell ref="D100:E100"/>
    <mergeCell ref="F100:H100"/>
    <mergeCell ref="D101:E101"/>
    <mergeCell ref="I12:S13"/>
    <mergeCell ref="D113:E113"/>
    <mergeCell ref="F113:H113"/>
    <mergeCell ref="D114:E114"/>
    <mergeCell ref="F114:H114"/>
    <mergeCell ref="D110:E110"/>
    <mergeCell ref="F110:H110"/>
    <mergeCell ref="D111:E111"/>
    <mergeCell ref="F111:H111"/>
    <mergeCell ref="D112:E112"/>
    <mergeCell ref="F112:H112"/>
    <mergeCell ref="F101:H101"/>
    <mergeCell ref="D102:E102"/>
    <mergeCell ref="F102:H102"/>
    <mergeCell ref="D97:E97"/>
    <mergeCell ref="F97:H97"/>
    <mergeCell ref="D98:E98"/>
    <mergeCell ref="F98:H98"/>
    <mergeCell ref="D99:E99"/>
    <mergeCell ref="F99:H99"/>
    <mergeCell ref="D94:E94"/>
    <mergeCell ref="F94:H94"/>
    <mergeCell ref="D95:E95"/>
    <mergeCell ref="F95:H95"/>
    <mergeCell ref="D96:E96"/>
    <mergeCell ref="F96:H96"/>
    <mergeCell ref="D91:E91"/>
    <mergeCell ref="F91:H91"/>
    <mergeCell ref="D92:E92"/>
    <mergeCell ref="F92:H92"/>
    <mergeCell ref="D93:E93"/>
    <mergeCell ref="F93:H93"/>
    <mergeCell ref="D88:E88"/>
    <mergeCell ref="F88:H88"/>
    <mergeCell ref="D89:E89"/>
    <mergeCell ref="F89:H89"/>
    <mergeCell ref="D90:E90"/>
    <mergeCell ref="F90:H90"/>
    <mergeCell ref="D85:E85"/>
    <mergeCell ref="F85:H85"/>
    <mergeCell ref="D82:E82"/>
    <mergeCell ref="F82:H82"/>
    <mergeCell ref="D86:E86"/>
    <mergeCell ref="F86:H86"/>
    <mergeCell ref="D87:E87"/>
    <mergeCell ref="F87:H87"/>
    <mergeCell ref="D83:E83"/>
    <mergeCell ref="F83:H83"/>
    <mergeCell ref="D84:E84"/>
    <mergeCell ref="F84:H84"/>
    <mergeCell ref="F79:H79"/>
    <mergeCell ref="D80:E80"/>
    <mergeCell ref="F80:H80"/>
    <mergeCell ref="D78:E78"/>
    <mergeCell ref="F78:H78"/>
    <mergeCell ref="D76:E76"/>
    <mergeCell ref="F76:H76"/>
    <mergeCell ref="D74:E74"/>
    <mergeCell ref="F74:H74"/>
    <mergeCell ref="D60:E60"/>
    <mergeCell ref="F60:H60"/>
    <mergeCell ref="D58:E58"/>
    <mergeCell ref="F58:H58"/>
    <mergeCell ref="D59:E59"/>
    <mergeCell ref="F59:H59"/>
    <mergeCell ref="D61:E61"/>
    <mergeCell ref="F61:H61"/>
    <mergeCell ref="D63:E63"/>
    <mergeCell ref="F63:H63"/>
    <mergeCell ref="D62:E62"/>
    <mergeCell ref="F62:H62"/>
    <mergeCell ref="F54:H54"/>
    <mergeCell ref="D55:E55"/>
    <mergeCell ref="F55:H55"/>
    <mergeCell ref="D56:E56"/>
    <mergeCell ref="F56:H56"/>
    <mergeCell ref="D57:E57"/>
    <mergeCell ref="F57:H57"/>
    <mergeCell ref="D54:E54"/>
    <mergeCell ref="D47:E47"/>
    <mergeCell ref="F47:H47"/>
    <mergeCell ref="D48:E48"/>
    <mergeCell ref="F48:H48"/>
    <mergeCell ref="D53:E53"/>
    <mergeCell ref="F53:H53"/>
    <mergeCell ref="D49:E49"/>
    <mergeCell ref="F49:H49"/>
    <mergeCell ref="D50:E50"/>
    <mergeCell ref="F50:H50"/>
    <mergeCell ref="D51:E51"/>
    <mergeCell ref="F51:H51"/>
    <mergeCell ref="D52:E52"/>
    <mergeCell ref="F52:H52"/>
    <mergeCell ref="D44:E44"/>
    <mergeCell ref="F44:H44"/>
    <mergeCell ref="D45:E45"/>
    <mergeCell ref="F45:H45"/>
    <mergeCell ref="D42:E42"/>
    <mergeCell ref="D46:E46"/>
    <mergeCell ref="F46:H46"/>
    <mergeCell ref="D40:E40"/>
    <mergeCell ref="F40:H40"/>
    <mergeCell ref="D41:E41"/>
    <mergeCell ref="F41:H41"/>
    <mergeCell ref="F42:H42"/>
    <mergeCell ref="D43:E43"/>
    <mergeCell ref="F43:H43"/>
    <mergeCell ref="F36:H36"/>
    <mergeCell ref="D37:E37"/>
    <mergeCell ref="F37:H37"/>
    <mergeCell ref="D38:E38"/>
    <mergeCell ref="F38:H38"/>
    <mergeCell ref="D39:E39"/>
    <mergeCell ref="F39:H39"/>
    <mergeCell ref="C1:AM2"/>
    <mergeCell ref="D29:E29"/>
    <mergeCell ref="F29:H29"/>
    <mergeCell ref="D30:E30"/>
    <mergeCell ref="F30:H30"/>
    <mergeCell ref="D31:E31"/>
    <mergeCell ref="F31:H31"/>
    <mergeCell ref="D33:E33"/>
    <mergeCell ref="F33:H33"/>
    <mergeCell ref="D34:E34"/>
    <mergeCell ref="F34:H34"/>
    <mergeCell ref="D35:E35"/>
    <mergeCell ref="F35:H35"/>
    <mergeCell ref="D32:E32"/>
    <mergeCell ref="F32:H32"/>
    <mergeCell ref="D36:E36"/>
    <mergeCell ref="AJ15:AM15"/>
    <mergeCell ref="D24:E24"/>
    <mergeCell ref="F24:H24"/>
    <mergeCell ref="AJ26:AM26"/>
    <mergeCell ref="AJ27:AM27"/>
    <mergeCell ref="D26:E26"/>
    <mergeCell ref="F26:H26"/>
    <mergeCell ref="D27:E27"/>
    <mergeCell ref="F27:H27"/>
    <mergeCell ref="I23:S23"/>
    <mergeCell ref="I24:S24"/>
    <mergeCell ref="I25:S25"/>
    <mergeCell ref="I26:S26"/>
    <mergeCell ref="I27:S27"/>
    <mergeCell ref="D23:E23"/>
    <mergeCell ref="AJ25:AM25"/>
    <mergeCell ref="D25:E25"/>
    <mergeCell ref="F25:H25"/>
    <mergeCell ref="F23:H23"/>
    <mergeCell ref="D28:E28"/>
    <mergeCell ref="F28:H28"/>
    <mergeCell ref="AJ29:AM29"/>
    <mergeCell ref="AJ30:AM30"/>
    <mergeCell ref="AJ31:AM31"/>
    <mergeCell ref="I29:S29"/>
    <mergeCell ref="I30:S30"/>
    <mergeCell ref="I31:S31"/>
    <mergeCell ref="V29:X29"/>
    <mergeCell ref="V30:X30"/>
    <mergeCell ref="V31:X31"/>
    <mergeCell ref="I28:S28"/>
    <mergeCell ref="AJ28:AM28"/>
    <mergeCell ref="Y30:AA30"/>
    <mergeCell ref="Y31:AA31"/>
    <mergeCell ref="AJ34:AM34"/>
    <mergeCell ref="I32:S32"/>
    <mergeCell ref="I33:S33"/>
    <mergeCell ref="I34:S34"/>
    <mergeCell ref="T32:U32"/>
    <mergeCell ref="T33:U33"/>
    <mergeCell ref="T34:U34"/>
    <mergeCell ref="V32:X32"/>
    <mergeCell ref="V33:X33"/>
    <mergeCell ref="V34:X34"/>
    <mergeCell ref="Y34:AA34"/>
    <mergeCell ref="AB34:AI34"/>
    <mergeCell ref="AJ32:AM32"/>
    <mergeCell ref="AJ33:AM33"/>
    <mergeCell ref="Y32:AA32"/>
    <mergeCell ref="Y33:AA33"/>
    <mergeCell ref="AB33:AI33"/>
    <mergeCell ref="AJ35:AM35"/>
    <mergeCell ref="AJ36:AM36"/>
    <mergeCell ref="AJ37:AM37"/>
    <mergeCell ref="I35:S35"/>
    <mergeCell ref="I36:S36"/>
    <mergeCell ref="I37:S37"/>
    <mergeCell ref="T35:U35"/>
    <mergeCell ref="T36:U36"/>
    <mergeCell ref="T37:U37"/>
    <mergeCell ref="V35:X35"/>
    <mergeCell ref="V36:X36"/>
    <mergeCell ref="V37:X37"/>
    <mergeCell ref="Y35:AA35"/>
    <mergeCell ref="Y36:AA36"/>
    <mergeCell ref="Y37:AA37"/>
    <mergeCell ref="AB36:AI36"/>
    <mergeCell ref="AB35:AI35"/>
    <mergeCell ref="AB37:AI37"/>
    <mergeCell ref="AJ38:AM38"/>
    <mergeCell ref="AJ39:AM39"/>
    <mergeCell ref="AJ40:AM40"/>
    <mergeCell ref="I38:S38"/>
    <mergeCell ref="I39:S39"/>
    <mergeCell ref="I40:S40"/>
    <mergeCell ref="T38:U38"/>
    <mergeCell ref="T39:U39"/>
    <mergeCell ref="T40:U40"/>
    <mergeCell ref="V38:X38"/>
    <mergeCell ref="V39:X39"/>
    <mergeCell ref="V40:X40"/>
    <mergeCell ref="Y38:AA38"/>
    <mergeCell ref="Y39:AA39"/>
    <mergeCell ref="Y40:AA40"/>
    <mergeCell ref="AB38:AI38"/>
    <mergeCell ref="AB39:AI39"/>
    <mergeCell ref="AB40:AI40"/>
    <mergeCell ref="AJ41:AM41"/>
    <mergeCell ref="AJ42:AM42"/>
    <mergeCell ref="AJ43:AM43"/>
    <mergeCell ref="I41:S41"/>
    <mergeCell ref="I42:S42"/>
    <mergeCell ref="I43:S43"/>
    <mergeCell ref="T41:U41"/>
    <mergeCell ref="T42:U42"/>
    <mergeCell ref="T43:U43"/>
    <mergeCell ref="V41:X41"/>
    <mergeCell ref="V42:X42"/>
    <mergeCell ref="V43:X43"/>
    <mergeCell ref="Y41:AA41"/>
    <mergeCell ref="Y42:AA42"/>
    <mergeCell ref="Y43:AA43"/>
    <mergeCell ref="AB41:AI41"/>
    <mergeCell ref="AB42:AI42"/>
    <mergeCell ref="AB43:AI43"/>
    <mergeCell ref="AJ44:AM44"/>
    <mergeCell ref="AJ45:AM45"/>
    <mergeCell ref="AJ46:AM46"/>
    <mergeCell ref="I44:S44"/>
    <mergeCell ref="I45:S45"/>
    <mergeCell ref="I46:S46"/>
    <mergeCell ref="T44:U44"/>
    <mergeCell ref="T45:U45"/>
    <mergeCell ref="T46:U46"/>
    <mergeCell ref="V44:X44"/>
    <mergeCell ref="V45:X45"/>
    <mergeCell ref="V46:X46"/>
    <mergeCell ref="Y44:AA44"/>
    <mergeCell ref="Y45:AA45"/>
    <mergeCell ref="Y46:AA46"/>
    <mergeCell ref="AB46:AI46"/>
    <mergeCell ref="AB44:AI44"/>
    <mergeCell ref="AB45:AI45"/>
    <mergeCell ref="AJ47:AM47"/>
    <mergeCell ref="AJ48:AM48"/>
    <mergeCell ref="AJ49:AM49"/>
    <mergeCell ref="I47:S47"/>
    <mergeCell ref="I48:S48"/>
    <mergeCell ref="I49:S49"/>
    <mergeCell ref="T47:U47"/>
    <mergeCell ref="T48:U48"/>
    <mergeCell ref="T49:U49"/>
    <mergeCell ref="V47:X47"/>
    <mergeCell ref="V48:X48"/>
    <mergeCell ref="V49:X49"/>
    <mergeCell ref="Y47:AA47"/>
    <mergeCell ref="Y48:AA48"/>
    <mergeCell ref="Y49:AA49"/>
    <mergeCell ref="AB47:AI47"/>
    <mergeCell ref="AB48:AI48"/>
    <mergeCell ref="AB49:AI49"/>
    <mergeCell ref="AJ50:AM50"/>
    <mergeCell ref="AJ51:AM51"/>
    <mergeCell ref="AJ52:AM52"/>
    <mergeCell ref="I50:S50"/>
    <mergeCell ref="I51:S51"/>
    <mergeCell ref="I52:S52"/>
    <mergeCell ref="T50:U50"/>
    <mergeCell ref="T51:U51"/>
    <mergeCell ref="T52:U52"/>
    <mergeCell ref="V50:X50"/>
    <mergeCell ref="V51:X51"/>
    <mergeCell ref="V52:X52"/>
    <mergeCell ref="Y50:AA50"/>
    <mergeCell ref="Y51:AA51"/>
    <mergeCell ref="Y52:AA52"/>
    <mergeCell ref="AB50:AI50"/>
    <mergeCell ref="AB51:AI51"/>
    <mergeCell ref="AB52:AI52"/>
    <mergeCell ref="AJ53:AM53"/>
    <mergeCell ref="AJ54:AM54"/>
    <mergeCell ref="AJ55:AM55"/>
    <mergeCell ref="I53:S53"/>
    <mergeCell ref="I54:S54"/>
    <mergeCell ref="I55:S55"/>
    <mergeCell ref="T53:U53"/>
    <mergeCell ref="T54:U54"/>
    <mergeCell ref="T55:U55"/>
    <mergeCell ref="V53:X53"/>
    <mergeCell ref="V54:X54"/>
    <mergeCell ref="V55:X55"/>
    <mergeCell ref="Y53:AA53"/>
    <mergeCell ref="Y54:AA54"/>
    <mergeCell ref="Y55:AA55"/>
    <mergeCell ref="AB53:AI53"/>
    <mergeCell ref="AB54:AI54"/>
    <mergeCell ref="AB55:AI55"/>
    <mergeCell ref="AJ56:AM56"/>
    <mergeCell ref="AJ57:AM57"/>
    <mergeCell ref="AJ58:AM58"/>
    <mergeCell ref="I56:S56"/>
    <mergeCell ref="I57:S57"/>
    <mergeCell ref="I58:S58"/>
    <mergeCell ref="T56:U56"/>
    <mergeCell ref="T57:U57"/>
    <mergeCell ref="T58:U58"/>
    <mergeCell ref="V56:X56"/>
    <mergeCell ref="V57:X57"/>
    <mergeCell ref="V58:X58"/>
    <mergeCell ref="Y56:AA56"/>
    <mergeCell ref="Y57:AA57"/>
    <mergeCell ref="Y58:AA58"/>
    <mergeCell ref="AB56:AI56"/>
    <mergeCell ref="AB57:AI57"/>
    <mergeCell ref="AB58:AI58"/>
    <mergeCell ref="AJ59:AM59"/>
    <mergeCell ref="AJ60:AM60"/>
    <mergeCell ref="AJ61:AM61"/>
    <mergeCell ref="I59:S59"/>
    <mergeCell ref="I60:S60"/>
    <mergeCell ref="I61:S61"/>
    <mergeCell ref="T59:U59"/>
    <mergeCell ref="T60:U60"/>
    <mergeCell ref="T61:U61"/>
    <mergeCell ref="V59:X59"/>
    <mergeCell ref="V60:X60"/>
    <mergeCell ref="V61:X61"/>
    <mergeCell ref="Y59:AA59"/>
    <mergeCell ref="Y60:AA60"/>
    <mergeCell ref="Y61:AA61"/>
    <mergeCell ref="AB59:AI59"/>
    <mergeCell ref="AB60:AI60"/>
    <mergeCell ref="AB61:AI61"/>
    <mergeCell ref="AJ62:AM62"/>
    <mergeCell ref="AJ63:AM63"/>
    <mergeCell ref="AJ64:AM64"/>
    <mergeCell ref="I62:S62"/>
    <mergeCell ref="I63:S63"/>
    <mergeCell ref="I64:S64"/>
    <mergeCell ref="T62:U62"/>
    <mergeCell ref="T63:U63"/>
    <mergeCell ref="T64:U64"/>
    <mergeCell ref="V62:X62"/>
    <mergeCell ref="V63:X63"/>
    <mergeCell ref="V64:X64"/>
    <mergeCell ref="Y62:AA62"/>
    <mergeCell ref="Y63:AA63"/>
    <mergeCell ref="Y64:AA64"/>
    <mergeCell ref="AB62:AI62"/>
    <mergeCell ref="AB63:AI63"/>
    <mergeCell ref="AB64:AI64"/>
    <mergeCell ref="D64:E64"/>
    <mergeCell ref="F64:H64"/>
    <mergeCell ref="D65:E65"/>
    <mergeCell ref="F65:H65"/>
    <mergeCell ref="D68:E68"/>
    <mergeCell ref="AJ65:AM65"/>
    <mergeCell ref="AJ66:AM66"/>
    <mergeCell ref="AJ67:AM67"/>
    <mergeCell ref="F68:H68"/>
    <mergeCell ref="T67:U67"/>
    <mergeCell ref="T68:U68"/>
    <mergeCell ref="D67:E67"/>
    <mergeCell ref="D66:E66"/>
    <mergeCell ref="F66:H66"/>
    <mergeCell ref="F67:H67"/>
    <mergeCell ref="T65:U65"/>
    <mergeCell ref="T66:U66"/>
    <mergeCell ref="V68:X68"/>
    <mergeCell ref="Y66:AA66"/>
    <mergeCell ref="Y67:AA67"/>
    <mergeCell ref="Y68:AA68"/>
    <mergeCell ref="D73:E73"/>
    <mergeCell ref="F73:H73"/>
    <mergeCell ref="D75:E75"/>
    <mergeCell ref="F75:H75"/>
    <mergeCell ref="I65:S65"/>
    <mergeCell ref="I66:S66"/>
    <mergeCell ref="I67:S67"/>
    <mergeCell ref="I68:S68"/>
    <mergeCell ref="I69:S69"/>
    <mergeCell ref="I70:S70"/>
    <mergeCell ref="I71:S71"/>
    <mergeCell ref="I72:S72"/>
    <mergeCell ref="I73:S73"/>
    <mergeCell ref="I74:S74"/>
    <mergeCell ref="I75:S75"/>
    <mergeCell ref="D70:E70"/>
    <mergeCell ref="F70:H70"/>
    <mergeCell ref="D71:E71"/>
    <mergeCell ref="F71:H71"/>
    <mergeCell ref="D72:E72"/>
    <mergeCell ref="F72:H72"/>
    <mergeCell ref="D69:E69"/>
    <mergeCell ref="F69:H69"/>
    <mergeCell ref="AJ77:AM77"/>
    <mergeCell ref="AJ78:AM78"/>
    <mergeCell ref="AJ68:AM68"/>
    <mergeCell ref="AJ69:AM69"/>
    <mergeCell ref="AJ70:AM70"/>
    <mergeCell ref="AJ71:AM71"/>
    <mergeCell ref="AJ72:AM72"/>
    <mergeCell ref="AJ73:AM73"/>
    <mergeCell ref="AJ74:AM74"/>
    <mergeCell ref="AJ76:AM76"/>
    <mergeCell ref="AJ75:AM75"/>
    <mergeCell ref="AJ85:AM85"/>
    <mergeCell ref="AJ79:AM79"/>
    <mergeCell ref="AJ83:AM83"/>
    <mergeCell ref="AJ84:AM84"/>
    <mergeCell ref="AJ82:AM82"/>
    <mergeCell ref="AJ80:AM80"/>
    <mergeCell ref="AJ86:AM86"/>
    <mergeCell ref="AJ87:AM87"/>
    <mergeCell ref="AJ88:AM88"/>
    <mergeCell ref="AJ81:AM81"/>
    <mergeCell ref="AJ89:AM89"/>
    <mergeCell ref="AJ90:AM90"/>
    <mergeCell ref="AJ91:AM91"/>
    <mergeCell ref="AJ92:AM92"/>
    <mergeCell ref="AJ93:AM93"/>
    <mergeCell ref="AJ94:AM94"/>
    <mergeCell ref="I92:S92"/>
    <mergeCell ref="I93:S93"/>
    <mergeCell ref="I94:S94"/>
    <mergeCell ref="T92:U92"/>
    <mergeCell ref="T93:U93"/>
    <mergeCell ref="T94:U94"/>
    <mergeCell ref="V92:X92"/>
    <mergeCell ref="V93:X93"/>
    <mergeCell ref="Y92:AA92"/>
    <mergeCell ref="Y93:AA93"/>
    <mergeCell ref="Y94:AA94"/>
    <mergeCell ref="AB92:AI92"/>
    <mergeCell ref="T90:U90"/>
    <mergeCell ref="T91:U91"/>
    <mergeCell ref="AB94:AI94"/>
    <mergeCell ref="AJ95:AM95"/>
    <mergeCell ref="AJ96:AM96"/>
    <mergeCell ref="AJ97:AM97"/>
    <mergeCell ref="AJ98:AM98"/>
    <mergeCell ref="AJ99:AM99"/>
    <mergeCell ref="I95:S95"/>
    <mergeCell ref="I96:S96"/>
    <mergeCell ref="I97:S97"/>
    <mergeCell ref="I98:S98"/>
    <mergeCell ref="T96:U96"/>
    <mergeCell ref="T97:U97"/>
    <mergeCell ref="T98:U98"/>
    <mergeCell ref="T99:U99"/>
    <mergeCell ref="V99:X99"/>
    <mergeCell ref="Y95:AA95"/>
    <mergeCell ref="Y96:AA96"/>
    <mergeCell ref="Y97:AA97"/>
    <mergeCell ref="Y98:AA98"/>
    <mergeCell ref="Y99:AA99"/>
    <mergeCell ref="T95:U95"/>
    <mergeCell ref="AB95:AI95"/>
    <mergeCell ref="AB96:AI96"/>
    <mergeCell ref="AB97:AI97"/>
    <mergeCell ref="AB98:AI98"/>
    <mergeCell ref="AJ100:AM100"/>
    <mergeCell ref="AJ101:AM101"/>
    <mergeCell ref="AJ102:AM102"/>
    <mergeCell ref="AJ103:AM103"/>
    <mergeCell ref="V103:X103"/>
    <mergeCell ref="Y101:AA101"/>
    <mergeCell ref="Y102:AA102"/>
    <mergeCell ref="Y103:AA103"/>
    <mergeCell ref="AB102:AI102"/>
    <mergeCell ref="AB103:AI103"/>
    <mergeCell ref="V100:X100"/>
    <mergeCell ref="V101:X101"/>
    <mergeCell ref="V102:X102"/>
    <mergeCell ref="Y100:AA100"/>
    <mergeCell ref="AJ109:AM109"/>
    <mergeCell ref="AJ104:AM104"/>
    <mergeCell ref="AJ105:AM105"/>
    <mergeCell ref="AJ106:AM106"/>
    <mergeCell ref="AJ107:AM107"/>
    <mergeCell ref="I108:S108"/>
    <mergeCell ref="I109:S109"/>
    <mergeCell ref="T104:U104"/>
    <mergeCell ref="T105:U105"/>
    <mergeCell ref="T106:U106"/>
    <mergeCell ref="V104:X104"/>
    <mergeCell ref="V105:X105"/>
    <mergeCell ref="V106:X106"/>
    <mergeCell ref="V107:X107"/>
    <mergeCell ref="V108:X108"/>
    <mergeCell ref="V109:X109"/>
    <mergeCell ref="Y104:AA104"/>
    <mergeCell ref="Y105:AA105"/>
    <mergeCell ref="Y106:AA106"/>
    <mergeCell ref="Y107:AA107"/>
    <mergeCell ref="Y108:AA108"/>
    <mergeCell ref="Y109:AA109"/>
    <mergeCell ref="T5:V6"/>
    <mergeCell ref="T7:V7"/>
    <mergeCell ref="T8:V8"/>
    <mergeCell ref="T9:V9"/>
    <mergeCell ref="W6:Y6"/>
    <mergeCell ref="Z6:AB6"/>
    <mergeCell ref="Z7:AA7"/>
    <mergeCell ref="Z8:AA8"/>
    <mergeCell ref="Z9:AA9"/>
    <mergeCell ref="W7:X7"/>
    <mergeCell ref="W8:X8"/>
    <mergeCell ref="E4:G4"/>
    <mergeCell ref="E5:G5"/>
    <mergeCell ref="E6:G6"/>
    <mergeCell ref="H4:L4"/>
    <mergeCell ref="M4:P4"/>
    <mergeCell ref="H5:L5"/>
    <mergeCell ref="M5:P5"/>
    <mergeCell ref="H6:K6"/>
    <mergeCell ref="M6:P6"/>
    <mergeCell ref="BR8:CD8"/>
    <mergeCell ref="BR11:BT12"/>
    <mergeCell ref="BW11:BW12"/>
    <mergeCell ref="BX11:BX12"/>
    <mergeCell ref="CA11:CA12"/>
    <mergeCell ref="CB11:CB12"/>
    <mergeCell ref="CC11:CD11"/>
    <mergeCell ref="W9:X9"/>
    <mergeCell ref="BL13:BM13"/>
    <mergeCell ref="BU11:BU12"/>
    <mergeCell ref="BV11:BV12"/>
    <mergeCell ref="BY11:BZ11"/>
    <mergeCell ref="AU13:BD13"/>
    <mergeCell ref="AT13:AT14"/>
    <mergeCell ref="BE13:BK13"/>
    <mergeCell ref="AS13:AS14"/>
  </mergeCells>
  <phoneticPr fontId="2"/>
  <dataValidations count="6">
    <dataValidation allowBlank="1" showErrorMessage="1" sqref="M4 H5:P6 H4" xr:uid="{00000000-0002-0000-0200-000000000000}"/>
    <dataValidation type="date" errorStyle="information" imeMode="halfAlpha" allowBlank="1" showInputMessage="1" showErrorMessage="1" errorTitle="旅行/滞在期間" error="実施期間内の日付を入力してください。" sqref="V15:V114" xr:uid="{00000000-0002-0000-0200-000001000000}">
      <formula1>$H$6</formula1>
      <formula2>$M$6</formula2>
    </dataValidation>
    <dataValidation type="date" errorStyle="information" imeMode="halfAlpha" operator="greaterThanOrEqual" allowBlank="1" showInputMessage="1" showErrorMessage="1" errorTitle="旅行/滞在期間" error="旅行/滞在期間（自）以降の日付を入力してください。" sqref="Y15:Y114" xr:uid="{00000000-0002-0000-0200-000002000000}">
      <formula1>V15</formula1>
    </dataValidation>
    <dataValidation type="list" errorStyle="information" allowBlank="1" showInputMessage="1" showErrorMessage="1" errorTitle="種別" error="リストから選択してください。" sqref="F15:H114" xr:uid="{00000000-0002-0000-0200-000003000000}">
      <formula1>"派遣＿相手国,派遣＿第三国,受入"</formula1>
    </dataValidation>
    <dataValidation type="list" errorStyle="information" allowBlank="1" showInputMessage="1" showErrorMessage="1" errorTitle="渡航者/来日者" error="リストから選択してください。" sqref="I15:S114" xr:uid="{00000000-0002-0000-0200-000004000000}">
      <formula1>IF(LEFT(F15,2)="受入",lst参加者_相手国側,lst参加者_日本側)</formula1>
    </dataValidation>
    <dataValidation type="list" errorStyle="information" allowBlank="1" showInputMessage="1" showErrorMessage="1" errorTitle="本委託費による経費負担" error="リストから選択してください。" sqref="T15:U114" xr:uid="{00000000-0002-0000-0200-000005000000}">
      <formula1>"〇,　"</formula1>
    </dataValidation>
  </dataValidations>
  <printOptions horizontalCentered="1"/>
  <pageMargins left="0.59055118110236227" right="0.19685039370078741" top="0.70866141732283472" bottom="0.31496062992125984" header="0.51181102362204722" footer="0.31496062992125984"/>
  <pageSetup paperSize="9" scale="59" fitToHeight="99" orientation="landscape" r:id="rId1"/>
  <headerFooter alignWithMargins="0">
    <oddHeader xml:space="preserve">&amp;R&amp;14（様式B1(3)）
</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JSPSへの報告年度" error="リストから選択してください。" xr:uid="{00000000-0002-0000-0200-000006000000}">
          <x14:formula1>
            <xm:f>JSPS管理!$G$6:$G$9</xm:f>
          </x14:formula1>
          <xm:sqref>D15:E114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39997558519241921"/>
    <pageSetUpPr fitToPage="1"/>
  </sheetPr>
  <dimension ref="A1:BZ114"/>
  <sheetViews>
    <sheetView showGridLines="0" tabSelected="1" view="pageBreakPreview" zoomScale="75" zoomScaleNormal="100" zoomScaleSheetLayoutView="75" workbookViewId="0">
      <selection activeCell="B13" sqref="B13"/>
    </sheetView>
  </sheetViews>
  <sheetFormatPr defaultColWidth="3.875" defaultRowHeight="13.5"/>
  <cols>
    <col min="1" max="1" width="33.375" style="2" customWidth="1"/>
    <col min="2" max="2" width="1.125" style="3" customWidth="1"/>
    <col min="3" max="5" width="3.875" style="1"/>
    <col min="6" max="21" width="3.875" style="129"/>
    <col min="22" max="39" width="3.875" style="1"/>
    <col min="40" max="40" width="1.125" style="24" customWidth="1"/>
    <col min="41" max="41" width="2.125" style="1" customWidth="1"/>
    <col min="42" max="42" width="52" style="1" customWidth="1"/>
    <col min="43" max="44" width="3.875" style="1"/>
    <col min="45" max="46" width="0" style="1" hidden="1" customWidth="1"/>
    <col min="47" max="52" width="7.375" style="1" hidden="1" customWidth="1"/>
    <col min="53" max="53" width="12.75" style="1" hidden="1" customWidth="1"/>
    <col min="54" max="54" width="7.375" style="1" hidden="1" customWidth="1"/>
    <col min="55" max="67" width="0" style="1" hidden="1" customWidth="1"/>
    <col min="68" max="68" width="17.5" style="1" hidden="1" customWidth="1"/>
    <col min="69" max="70" width="22.875" style="1" hidden="1" customWidth="1"/>
    <col min="71" max="71" width="12.125" style="192" hidden="1" customWidth="1"/>
    <col min="72" max="72" width="13.375" style="1" hidden="1" customWidth="1"/>
    <col min="73" max="73" width="10.75" style="1" hidden="1" customWidth="1"/>
    <col min="74" max="74" width="11.125" style="1" hidden="1" customWidth="1"/>
    <col min="75" max="76" width="8.25" style="1" hidden="1" customWidth="1"/>
    <col min="77" max="77" width="8.5" style="1" hidden="1" customWidth="1"/>
    <col min="78" max="78" width="31.875" style="1" hidden="1" customWidth="1"/>
    <col min="79" max="79" width="0" style="1" hidden="1" customWidth="1"/>
    <col min="80" max="16384" width="3.875" style="1"/>
  </cols>
  <sheetData>
    <row r="1" spans="1:78" ht="13.5" customHeight="1">
      <c r="C1" s="371" t="s">
        <v>588</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168"/>
    </row>
    <row r="2" spans="1:78" ht="13.5" customHeight="1">
      <c r="A2" s="5" t="s">
        <v>540</v>
      </c>
      <c r="B2" s="6"/>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168"/>
    </row>
    <row r="3" spans="1:78" ht="5.25" customHeight="1">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1"/>
      <c r="AO3" s="170"/>
    </row>
    <row r="4" spans="1:78" ht="18" customHeight="1">
      <c r="C4" s="129"/>
      <c r="D4" s="129"/>
      <c r="E4" s="401" t="s">
        <v>203</v>
      </c>
      <c r="F4" s="402"/>
      <c r="G4" s="403"/>
      <c r="H4" s="488" t="str">
        <f>IF('【B1(1)】日本側参加者リスト'!H4:L4="","",'【B1(1)】日本側参加者リスト'!H4:L4)</f>
        <v/>
      </c>
      <c r="I4" s="489"/>
      <c r="J4" s="489"/>
      <c r="K4" s="489"/>
      <c r="L4" s="489"/>
      <c r="M4" s="490" t="str">
        <f>'【B1(1)】日本側参加者リスト'!M4:P4</f>
        <v>との共同研究</v>
      </c>
      <c r="N4" s="490"/>
      <c r="O4" s="490"/>
      <c r="P4" s="491"/>
      <c r="Q4" s="278"/>
      <c r="R4" s="144"/>
      <c r="S4" s="144"/>
      <c r="V4" s="270"/>
      <c r="W4" s="270"/>
      <c r="X4" s="270"/>
      <c r="Y4" s="270"/>
      <c r="Z4" s="270"/>
      <c r="AA4" s="270"/>
      <c r="AB4" s="270"/>
      <c r="AC4" s="270"/>
      <c r="AD4" s="270"/>
      <c r="AE4" s="270"/>
      <c r="AF4" s="270"/>
      <c r="AG4" s="270"/>
      <c r="AH4" s="270"/>
      <c r="AI4" s="270"/>
      <c r="AJ4" s="270"/>
      <c r="AK4" s="270"/>
      <c r="AL4" s="270"/>
      <c r="AM4" s="270"/>
      <c r="AN4" s="132"/>
      <c r="AP4" s="7"/>
    </row>
    <row r="5" spans="1:78" ht="18" customHeight="1">
      <c r="C5" s="129"/>
      <c r="D5" s="129"/>
      <c r="E5" s="401" t="s">
        <v>204</v>
      </c>
      <c r="F5" s="402"/>
      <c r="G5" s="403"/>
      <c r="H5" s="482" t="str">
        <f>'【B1(1)】日本側参加者リスト'!H5:L5</f>
        <v>JPJSBP</v>
      </c>
      <c r="I5" s="483"/>
      <c r="J5" s="483"/>
      <c r="K5" s="483"/>
      <c r="L5" s="483"/>
      <c r="M5" s="483">
        <f>IF('【B1(1)】日本側参加者リスト'!M5:P5="","",'【B1(1)】日本側参加者リスト'!M5:P5)</f>
        <v>123456789</v>
      </c>
      <c r="N5" s="483"/>
      <c r="O5" s="483"/>
      <c r="P5" s="484"/>
      <c r="Q5" s="278"/>
      <c r="R5" s="279"/>
      <c r="S5" s="279"/>
      <c r="T5" s="134"/>
      <c r="U5" s="270"/>
      <c r="V5" s="270"/>
      <c r="W5" s="270"/>
      <c r="X5" s="270"/>
      <c r="Y5" s="270"/>
      <c r="Z5" s="270"/>
      <c r="AA5" s="270"/>
      <c r="AB5" s="270"/>
      <c r="AC5" s="270"/>
      <c r="AD5" s="270"/>
      <c r="AE5" s="270"/>
      <c r="AF5" s="270"/>
      <c r="AG5" s="270"/>
      <c r="AH5" s="270"/>
      <c r="AI5" s="270"/>
      <c r="AJ5" s="270"/>
      <c r="AK5" s="270"/>
      <c r="AL5" s="270"/>
      <c r="AM5" s="270"/>
      <c r="AN5" s="132"/>
      <c r="AP5" s="7"/>
    </row>
    <row r="6" spans="1:78" ht="18" customHeight="1">
      <c r="C6" s="129"/>
      <c r="D6" s="129"/>
      <c r="E6" s="404" t="s">
        <v>202</v>
      </c>
      <c r="F6" s="405"/>
      <c r="G6" s="406"/>
      <c r="H6" s="485" t="str">
        <f>IF('【B1(1)】日本側参加者リスト'!H6="","",'【B1(1)】日本側参加者リスト'!H6)</f>
        <v/>
      </c>
      <c r="I6" s="486"/>
      <c r="J6" s="486"/>
      <c r="K6" s="486"/>
      <c r="L6" s="325" t="s">
        <v>216</v>
      </c>
      <c r="M6" s="486" t="str">
        <f>IF('【B1(1)】日本側参加者リスト'!M6="","",'【B1(1)】日本側参加者リスト'!M6)</f>
        <v/>
      </c>
      <c r="N6" s="486"/>
      <c r="O6" s="486"/>
      <c r="P6" s="487"/>
      <c r="Q6" s="281"/>
      <c r="R6" s="144"/>
      <c r="S6" s="144"/>
      <c r="T6" s="134"/>
      <c r="U6" s="270"/>
      <c r="V6" s="270"/>
      <c r="W6" s="270"/>
      <c r="X6" s="270"/>
      <c r="Y6" s="270"/>
      <c r="Z6" s="270"/>
      <c r="AA6" s="270"/>
      <c r="AB6" s="270"/>
      <c r="AC6" s="270"/>
      <c r="AD6" s="270"/>
      <c r="AE6" s="270"/>
      <c r="AF6" s="270"/>
      <c r="AG6" s="270"/>
      <c r="AH6" s="270"/>
      <c r="AI6" s="270"/>
      <c r="AJ6" s="270"/>
      <c r="AK6" s="270"/>
      <c r="AL6" s="270"/>
      <c r="AM6" s="270"/>
      <c r="AN6" s="132"/>
      <c r="AP6" s="7"/>
    </row>
    <row r="7" spans="1:78" ht="9" customHeight="1">
      <c r="F7" s="282"/>
      <c r="G7" s="282"/>
      <c r="H7" s="282"/>
      <c r="I7" s="282"/>
      <c r="J7" s="282"/>
      <c r="K7" s="282"/>
      <c r="L7" s="282"/>
      <c r="M7" s="282"/>
      <c r="N7" s="282"/>
      <c r="O7" s="282"/>
      <c r="P7" s="282"/>
      <c r="Q7" s="282"/>
      <c r="R7" s="282"/>
      <c r="S7" s="282"/>
      <c r="T7" s="134"/>
      <c r="U7" s="270"/>
      <c r="V7" s="270"/>
      <c r="W7" s="270"/>
      <c r="X7" s="270"/>
      <c r="Y7" s="270"/>
      <c r="Z7" s="270"/>
      <c r="AA7" s="270"/>
      <c r="AB7" s="270"/>
      <c r="AC7" s="270"/>
      <c r="AD7" s="270"/>
      <c r="AE7" s="270"/>
      <c r="AF7" s="270"/>
      <c r="AG7" s="270"/>
      <c r="AH7" s="270"/>
      <c r="AI7" s="270"/>
      <c r="AJ7" s="270"/>
      <c r="AK7" s="270"/>
      <c r="AL7" s="270"/>
      <c r="AM7" s="270"/>
      <c r="AN7" s="132"/>
      <c r="AO7" s="177"/>
      <c r="AP7" s="7"/>
    </row>
    <row r="8" spans="1:78" ht="12.75" customHeight="1">
      <c r="C8" s="222"/>
      <c r="E8" s="270"/>
      <c r="F8" s="270"/>
      <c r="G8" s="270"/>
      <c r="H8" s="270"/>
      <c r="I8" s="270"/>
      <c r="J8" s="270"/>
      <c r="K8" s="270"/>
      <c r="L8" s="270"/>
      <c r="M8" s="270"/>
      <c r="N8" s="270"/>
      <c r="O8" s="270"/>
      <c r="P8" s="270"/>
      <c r="Q8" s="270"/>
      <c r="R8" s="270"/>
      <c r="S8" s="135"/>
      <c r="T8" s="135"/>
      <c r="U8" s="270"/>
      <c r="V8" s="145"/>
      <c r="W8" s="146"/>
      <c r="X8" s="270"/>
      <c r="Y8" s="270"/>
      <c r="Z8" s="270"/>
      <c r="AA8" s="270"/>
      <c r="AB8" s="270"/>
      <c r="AC8" s="270"/>
      <c r="AD8" s="270"/>
      <c r="AE8" s="270"/>
      <c r="AF8" s="270"/>
      <c r="AG8" s="270"/>
      <c r="AH8" s="319"/>
      <c r="AI8" s="319"/>
      <c r="AJ8" s="319"/>
      <c r="AK8" s="473">
        <f>M5</f>
        <v>123456789</v>
      </c>
      <c r="AL8" s="473"/>
      <c r="AM8" s="473"/>
      <c r="AN8" s="132"/>
      <c r="AO8" s="133"/>
      <c r="AP8" s="7"/>
      <c r="BP8" s="456" t="s">
        <v>453</v>
      </c>
      <c r="BQ8" s="456"/>
      <c r="BR8" s="456"/>
      <c r="BS8" s="456"/>
      <c r="BT8" s="456"/>
      <c r="BU8" s="456"/>
      <c r="BV8" s="456"/>
      <c r="BW8" s="456"/>
      <c r="BX8" s="456"/>
      <c r="BY8" s="456"/>
      <c r="BZ8" s="456"/>
    </row>
    <row r="9" spans="1:78" ht="16.5" customHeight="1">
      <c r="C9" s="549" t="s">
        <v>510</v>
      </c>
      <c r="D9" s="551" t="s">
        <v>602</v>
      </c>
      <c r="E9" s="552"/>
      <c r="F9" s="496" t="s">
        <v>270</v>
      </c>
      <c r="G9" s="544"/>
      <c r="H9" s="544"/>
      <c r="I9" s="544"/>
      <c r="J9" s="497"/>
      <c r="K9" s="587" t="s">
        <v>269</v>
      </c>
      <c r="L9" s="588"/>
      <c r="M9" s="589"/>
      <c r="N9" s="275" t="s">
        <v>288</v>
      </c>
      <c r="O9" s="276"/>
      <c r="P9" s="276"/>
      <c r="Q9" s="276"/>
      <c r="R9" s="276"/>
      <c r="S9" s="276"/>
      <c r="T9" s="276"/>
      <c r="U9" s="276"/>
      <c r="V9" s="276"/>
      <c r="W9" s="276"/>
      <c r="X9" s="276"/>
      <c r="Y9" s="276"/>
      <c r="Z9" s="276"/>
      <c r="AA9" s="276"/>
      <c r="AB9" s="276"/>
      <c r="AC9" s="276"/>
      <c r="AD9" s="276"/>
      <c r="AE9" s="277"/>
      <c r="AF9" s="555" t="s">
        <v>541</v>
      </c>
      <c r="AG9" s="556"/>
      <c r="AH9" s="556"/>
      <c r="AI9" s="556"/>
      <c r="AJ9" s="556"/>
      <c r="AK9" s="557"/>
      <c r="AL9" s="555" t="s">
        <v>325</v>
      </c>
      <c r="AM9" s="557"/>
      <c r="AN9" s="147"/>
      <c r="AP9" s="7"/>
      <c r="BP9" s="16"/>
      <c r="BQ9" s="16"/>
      <c r="BR9" s="16"/>
      <c r="BS9" s="192" t="s">
        <v>390</v>
      </c>
      <c r="BT9" s="16"/>
      <c r="BU9" s="16"/>
      <c r="BV9" s="16"/>
      <c r="BW9" s="16"/>
      <c r="BX9" s="16"/>
      <c r="BY9" s="16"/>
      <c r="BZ9" s="16"/>
    </row>
    <row r="10" spans="1:78" s="16" customFormat="1" ht="15" customHeight="1">
      <c r="A10" s="14"/>
      <c r="B10" s="15"/>
      <c r="C10" s="550"/>
      <c r="D10" s="553"/>
      <c r="E10" s="554"/>
      <c r="F10" s="506"/>
      <c r="G10" s="545"/>
      <c r="H10" s="545"/>
      <c r="I10" s="545"/>
      <c r="J10" s="507"/>
      <c r="K10" s="590"/>
      <c r="L10" s="591"/>
      <c r="M10" s="592"/>
      <c r="N10" s="585" t="s">
        <v>337</v>
      </c>
      <c r="O10" s="586"/>
      <c r="P10" s="586"/>
      <c r="Q10" s="583" t="s">
        <v>603</v>
      </c>
      <c r="R10" s="583"/>
      <c r="S10" s="583"/>
      <c r="T10" s="583"/>
      <c r="U10" s="583"/>
      <c r="V10" s="583"/>
      <c r="W10" s="583"/>
      <c r="X10" s="583"/>
      <c r="Y10" s="583"/>
      <c r="Z10" s="583"/>
      <c r="AA10" s="583"/>
      <c r="AB10" s="583"/>
      <c r="AC10" s="583"/>
      <c r="AD10" s="583"/>
      <c r="AE10" s="584"/>
      <c r="AF10" s="558"/>
      <c r="AG10" s="559"/>
      <c r="AH10" s="559"/>
      <c r="AI10" s="559"/>
      <c r="AJ10" s="559"/>
      <c r="AK10" s="560"/>
      <c r="AL10" s="558"/>
      <c r="AM10" s="560"/>
      <c r="AN10" s="283"/>
      <c r="AO10" s="1"/>
      <c r="AP10" s="7"/>
      <c r="AS10" s="549" t="s">
        <v>280</v>
      </c>
      <c r="AT10" s="549" t="s">
        <v>340</v>
      </c>
      <c r="AU10" s="265" t="s">
        <v>338</v>
      </c>
      <c r="AV10" s="265"/>
      <c r="AW10" s="265"/>
      <c r="AX10" s="265"/>
      <c r="AY10" s="265"/>
      <c r="AZ10" s="265"/>
      <c r="BA10" s="265"/>
      <c r="BB10" s="272" t="s">
        <v>342</v>
      </c>
      <c r="BP10" s="460" t="s">
        <v>384</v>
      </c>
      <c r="BQ10" s="460"/>
      <c r="BR10" s="457"/>
      <c r="BS10" s="518" t="s">
        <v>471</v>
      </c>
      <c r="BT10" s="463" t="s">
        <v>270</v>
      </c>
      <c r="BU10" s="463" t="s">
        <v>519</v>
      </c>
      <c r="BV10" s="464" t="s">
        <v>520</v>
      </c>
      <c r="BW10" s="464" t="s">
        <v>521</v>
      </c>
      <c r="BX10" s="514" t="s">
        <v>325</v>
      </c>
      <c r="BY10" s="458" t="s">
        <v>401</v>
      </c>
      <c r="BZ10" s="459"/>
    </row>
    <row r="11" spans="1:78" s="16" customFormat="1" ht="15" customHeight="1">
      <c r="A11" s="14"/>
      <c r="B11" s="15"/>
      <c r="C11" s="550"/>
      <c r="D11" s="553"/>
      <c r="E11" s="554"/>
      <c r="F11" s="506"/>
      <c r="G11" s="545"/>
      <c r="H11" s="545"/>
      <c r="I11" s="545"/>
      <c r="J11" s="507"/>
      <c r="K11" s="590"/>
      <c r="L11" s="591"/>
      <c r="M11" s="592"/>
      <c r="N11" s="585" t="s">
        <v>290</v>
      </c>
      <c r="O11" s="586"/>
      <c r="P11" s="586"/>
      <c r="Q11" s="576" t="s">
        <v>604</v>
      </c>
      <c r="R11" s="576"/>
      <c r="S11" s="576"/>
      <c r="T11" s="576"/>
      <c r="U11" s="576"/>
      <c r="V11" s="576"/>
      <c r="W11" s="576"/>
      <c r="X11" s="576"/>
      <c r="Y11" s="576"/>
      <c r="Z11" s="576"/>
      <c r="AA11" s="576"/>
      <c r="AB11" s="576"/>
      <c r="AC11" s="576"/>
      <c r="AD11" s="576"/>
      <c r="AE11" s="577"/>
      <c r="AF11" s="595" t="s">
        <v>589</v>
      </c>
      <c r="AG11" s="596"/>
      <c r="AH11" s="596"/>
      <c r="AI11" s="596"/>
      <c r="AJ11" s="596"/>
      <c r="AK11" s="597"/>
      <c r="AL11" s="558"/>
      <c r="AM11" s="560"/>
      <c r="AN11" s="283"/>
      <c r="AO11" s="1"/>
      <c r="AP11" s="177"/>
      <c r="AS11" s="550"/>
      <c r="AT11" s="550"/>
      <c r="AU11" s="524" t="s">
        <v>365</v>
      </c>
      <c r="AV11" s="580" t="s">
        <v>354</v>
      </c>
      <c r="AW11" s="582" t="s">
        <v>367</v>
      </c>
      <c r="AX11" s="581" t="s">
        <v>366</v>
      </c>
      <c r="AY11" s="580" t="s">
        <v>513</v>
      </c>
      <c r="AZ11" s="524" t="s">
        <v>343</v>
      </c>
      <c r="BA11" s="524"/>
      <c r="BB11" s="341" t="s">
        <v>341</v>
      </c>
      <c r="BP11" s="460"/>
      <c r="BQ11" s="460"/>
      <c r="BR11" s="457"/>
      <c r="BS11" s="518"/>
      <c r="BT11" s="463"/>
      <c r="BU11" s="463"/>
      <c r="BV11" s="464"/>
      <c r="BW11" s="464"/>
      <c r="BX11" s="515"/>
      <c r="BY11" s="225" t="s">
        <v>425</v>
      </c>
      <c r="BZ11" s="148" t="s">
        <v>426</v>
      </c>
    </row>
    <row r="12" spans="1:78" s="16" customFormat="1" ht="15" customHeight="1">
      <c r="A12" s="14"/>
      <c r="B12" s="15"/>
      <c r="C12" s="550"/>
      <c r="D12" s="553"/>
      <c r="E12" s="554"/>
      <c r="F12" s="506"/>
      <c r="G12" s="545"/>
      <c r="H12" s="545"/>
      <c r="I12" s="545"/>
      <c r="J12" s="507"/>
      <c r="K12" s="590"/>
      <c r="L12" s="591"/>
      <c r="M12" s="592"/>
      <c r="N12" s="585" t="s">
        <v>289</v>
      </c>
      <c r="O12" s="586"/>
      <c r="P12" s="586"/>
      <c r="Q12" s="576" t="s">
        <v>538</v>
      </c>
      <c r="R12" s="576"/>
      <c r="S12" s="576"/>
      <c r="T12" s="576"/>
      <c r="U12" s="576"/>
      <c r="V12" s="576"/>
      <c r="W12" s="576"/>
      <c r="X12" s="576"/>
      <c r="Y12" s="576"/>
      <c r="Z12" s="576"/>
      <c r="AA12" s="576"/>
      <c r="AB12" s="576"/>
      <c r="AC12" s="576"/>
      <c r="AD12" s="576"/>
      <c r="AE12" s="577"/>
      <c r="AF12" s="595"/>
      <c r="AG12" s="596"/>
      <c r="AH12" s="596"/>
      <c r="AI12" s="596"/>
      <c r="AJ12" s="596"/>
      <c r="AK12" s="597"/>
      <c r="AL12" s="558"/>
      <c r="AM12" s="560"/>
      <c r="AN12" s="283"/>
      <c r="AO12" s="1"/>
      <c r="AP12" s="1"/>
      <c r="AS12" s="550"/>
      <c r="AT12" s="550"/>
      <c r="AU12" s="524"/>
      <c r="AV12" s="580"/>
      <c r="AW12" s="582"/>
      <c r="AX12" s="581"/>
      <c r="AY12" s="580"/>
      <c r="AZ12" s="593" t="s">
        <v>364</v>
      </c>
      <c r="BA12" s="594" t="s">
        <v>297</v>
      </c>
      <c r="BB12" s="342"/>
      <c r="BP12" s="17" t="s">
        <v>522</v>
      </c>
      <c r="BQ12" s="17"/>
      <c r="BR12" s="235"/>
      <c r="BS12" s="259" t="s">
        <v>523</v>
      </c>
      <c r="BT12" s="259" t="s">
        <v>523</v>
      </c>
      <c r="BU12" s="260"/>
      <c r="BV12" s="261"/>
      <c r="BW12" s="261" t="s">
        <v>524</v>
      </c>
      <c r="BX12" s="262" t="s">
        <v>525</v>
      </c>
      <c r="BY12" s="263"/>
      <c r="BZ12" s="191"/>
    </row>
    <row r="13" spans="1:78" s="16" customFormat="1" ht="12" customHeight="1">
      <c r="A13" s="14"/>
      <c r="B13" s="15"/>
      <c r="C13" s="271"/>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283"/>
      <c r="AO13" s="1"/>
      <c r="AP13" s="1"/>
      <c r="AS13" s="550"/>
      <c r="AT13" s="598"/>
      <c r="AU13" s="284"/>
      <c r="AV13" s="285"/>
      <c r="AW13" s="266" t="s">
        <v>339</v>
      </c>
      <c r="AX13" s="265"/>
      <c r="AY13" s="285"/>
      <c r="AZ13" s="593"/>
      <c r="BA13" s="594"/>
      <c r="BB13" s="272"/>
      <c r="BP13" s="17"/>
      <c r="BQ13" s="17"/>
      <c r="BR13" s="235"/>
      <c r="BS13" s="259"/>
      <c r="BT13" s="260"/>
      <c r="BU13" s="260"/>
      <c r="BV13" s="261"/>
      <c r="BW13" s="261"/>
      <c r="BX13" s="262"/>
      <c r="BY13" s="263"/>
      <c r="BZ13" s="191"/>
    </row>
    <row r="14" spans="1:78" ht="48.75" customHeight="1">
      <c r="A14" s="20" t="str">
        <f>BA14</f>
        <v/>
      </c>
      <c r="C14" s="322">
        <v>1</v>
      </c>
      <c r="D14" s="578"/>
      <c r="E14" s="578"/>
      <c r="F14" s="561"/>
      <c r="G14" s="561"/>
      <c r="H14" s="561"/>
      <c r="I14" s="561"/>
      <c r="J14" s="561"/>
      <c r="K14" s="575"/>
      <c r="L14" s="575"/>
      <c r="M14" s="575"/>
      <c r="N14" s="579"/>
      <c r="O14" s="579"/>
      <c r="P14" s="579"/>
      <c r="Q14" s="579"/>
      <c r="R14" s="579"/>
      <c r="S14" s="579"/>
      <c r="T14" s="579"/>
      <c r="U14" s="579"/>
      <c r="V14" s="579"/>
      <c r="W14" s="579"/>
      <c r="X14" s="579"/>
      <c r="Y14" s="579"/>
      <c r="Z14" s="579"/>
      <c r="AA14" s="579"/>
      <c r="AB14" s="579"/>
      <c r="AC14" s="579"/>
      <c r="AD14" s="579"/>
      <c r="AE14" s="579"/>
      <c r="AF14" s="568"/>
      <c r="AG14" s="568"/>
      <c r="AH14" s="568"/>
      <c r="AI14" s="568"/>
      <c r="AJ14" s="568"/>
      <c r="AK14" s="568"/>
      <c r="AL14" s="412"/>
      <c r="AM14" s="571"/>
      <c r="AN14" s="149"/>
      <c r="AP14" s="495" t="s">
        <v>605</v>
      </c>
      <c r="AS14" s="148">
        <v>1</v>
      </c>
      <c r="AT14" s="22" t="str">
        <f t="shared" ref="AT14:AT77" si="0">IF(AND(D14="",F14="",K14="",N14="",AF14="",TRIM(AL14)=""),"入力なし","")</f>
        <v>入力なし</v>
      </c>
      <c r="AU14" s="22" t="str">
        <f>IF(AT14="入力なし","",IF(D14&lt;&gt;"","",AU$11))</f>
        <v/>
      </c>
      <c r="AV14" s="22" t="str">
        <f>IF(AT14="入力なし","",IF(F14&lt;&gt;"","",AV$11))</f>
        <v/>
      </c>
      <c r="AW14" s="22" t="str">
        <f t="shared" ref="AW14:AW45" si="1">IF(AT14="入力なし","",IF(RIGHT(F14,4)="（国外）",IF(K14&lt;&gt;"","",AW$11),""))</f>
        <v/>
      </c>
      <c r="AX14" s="22" t="str">
        <f>IF(AT14="入力なし","",IF(N14&lt;&gt;"","",AX$11))</f>
        <v/>
      </c>
      <c r="AY14" s="22" t="str">
        <f>IF(AT14="入力なし","",IF(AF14&lt;&gt;"","",AY$11))</f>
        <v/>
      </c>
      <c r="AZ14" s="22" t="str">
        <f>IF(AT14="入力なし","",CONCATENATE(AU14,AV14,AW14,AX14,AY14))</f>
        <v/>
      </c>
      <c r="BA14" s="286" t="str">
        <f t="shared" ref="BA14:BA45" si="2">IF(AT14="入力なし","",IF(AZ14="","",CONCATENATE("■入力してください：",AZ14)))</f>
        <v/>
      </c>
      <c r="BB14" s="22"/>
      <c r="BP14" s="208" t="s">
        <v>403</v>
      </c>
      <c r="BQ14" s="208" t="s">
        <v>432</v>
      </c>
      <c r="BR14" s="232"/>
      <c r="BS14" s="244" t="s">
        <v>403</v>
      </c>
      <c r="BT14" s="214" t="s">
        <v>403</v>
      </c>
      <c r="BU14" s="214" t="s">
        <v>403</v>
      </c>
      <c r="BV14" s="214" t="s">
        <v>403</v>
      </c>
      <c r="BW14" s="214" t="s">
        <v>403</v>
      </c>
      <c r="BX14" s="227" t="s">
        <v>403</v>
      </c>
      <c r="BY14" s="209"/>
      <c r="BZ14" s="191" t="s">
        <v>388</v>
      </c>
    </row>
    <row r="15" spans="1:78" ht="48.75" customHeight="1">
      <c r="A15" s="20" t="str">
        <f t="shared" ref="A15:A78" si="3">BA15</f>
        <v/>
      </c>
      <c r="C15" s="323">
        <v>2</v>
      </c>
      <c r="D15" s="539"/>
      <c r="E15" s="539"/>
      <c r="F15" s="540"/>
      <c r="G15" s="540"/>
      <c r="H15" s="540"/>
      <c r="I15" s="540"/>
      <c r="J15" s="540"/>
      <c r="K15" s="410"/>
      <c r="L15" s="410"/>
      <c r="M15" s="410"/>
      <c r="N15" s="574"/>
      <c r="O15" s="574"/>
      <c r="P15" s="574"/>
      <c r="Q15" s="574"/>
      <c r="R15" s="574"/>
      <c r="S15" s="574"/>
      <c r="T15" s="574"/>
      <c r="U15" s="574"/>
      <c r="V15" s="574"/>
      <c r="W15" s="574"/>
      <c r="X15" s="574"/>
      <c r="Y15" s="574"/>
      <c r="Z15" s="574"/>
      <c r="AA15" s="574"/>
      <c r="AB15" s="574"/>
      <c r="AC15" s="574"/>
      <c r="AD15" s="574"/>
      <c r="AE15" s="574"/>
      <c r="AF15" s="538"/>
      <c r="AG15" s="538"/>
      <c r="AH15" s="538"/>
      <c r="AI15" s="538"/>
      <c r="AJ15" s="538"/>
      <c r="AK15" s="538"/>
      <c r="AL15" s="412"/>
      <c r="AM15" s="571"/>
      <c r="AN15" s="149"/>
      <c r="AP15" s="495"/>
      <c r="AS15" s="148">
        <v>2</v>
      </c>
      <c r="AT15" s="22" t="str">
        <f t="shared" si="0"/>
        <v>入力なし</v>
      </c>
      <c r="AU15" s="22" t="str">
        <f t="shared" ref="AU15:AU20" si="4">IF(AT15="入力なし","",IF(D15&lt;&gt;"","",AU$11))</f>
        <v/>
      </c>
      <c r="AV15" s="22" t="str">
        <f t="shared" ref="AV15:AV20" si="5">IF(AT15="入力なし","",IF(F15&lt;&gt;"","",AV$11))</f>
        <v/>
      </c>
      <c r="AW15" s="22" t="str">
        <f t="shared" si="1"/>
        <v/>
      </c>
      <c r="AX15" s="22" t="str">
        <f t="shared" ref="AX15:AX20" si="6">IF(AT15="入力なし","",IF(N15&lt;&gt;"","",AX$11))</f>
        <v/>
      </c>
      <c r="AY15" s="22" t="str">
        <f t="shared" ref="AY15:AY20" si="7">IF(AT15="入力なし","",IF(AF15&lt;&gt;"","",AY$11))</f>
        <v/>
      </c>
      <c r="AZ15" s="22" t="str">
        <f t="shared" ref="AZ15:AZ78" si="8">IF(AT15="入力なし","",CONCATENATE(AU15,AV15,AW15,AX15,AY15))</f>
        <v/>
      </c>
      <c r="BA15" s="286" t="str">
        <f t="shared" si="2"/>
        <v/>
      </c>
      <c r="BB15" s="150"/>
      <c r="BP15" s="196" t="s">
        <v>387</v>
      </c>
      <c r="BQ15" s="199" t="s">
        <v>431</v>
      </c>
      <c r="BR15" s="239"/>
      <c r="BS15" s="245" t="s">
        <v>391</v>
      </c>
      <c r="BT15" s="214" t="s">
        <v>403</v>
      </c>
      <c r="BU15" s="214" t="s">
        <v>403</v>
      </c>
      <c r="BV15" s="214" t="s">
        <v>403</v>
      </c>
      <c r="BW15" s="214" t="s">
        <v>403</v>
      </c>
      <c r="BX15" s="227" t="s">
        <v>403</v>
      </c>
      <c r="BY15" s="18"/>
      <c r="BZ15" s="191" t="s">
        <v>477</v>
      </c>
    </row>
    <row r="16" spans="1:78" ht="48.75" customHeight="1">
      <c r="A16" s="20" t="str">
        <f t="shared" si="3"/>
        <v/>
      </c>
      <c r="C16" s="323">
        <v>3</v>
      </c>
      <c r="D16" s="539"/>
      <c r="E16" s="539"/>
      <c r="F16" s="540"/>
      <c r="G16" s="540"/>
      <c r="H16" s="540"/>
      <c r="I16" s="540"/>
      <c r="J16" s="540"/>
      <c r="K16" s="410"/>
      <c r="L16" s="410"/>
      <c r="M16" s="410"/>
      <c r="N16" s="574"/>
      <c r="O16" s="574"/>
      <c r="P16" s="574"/>
      <c r="Q16" s="574"/>
      <c r="R16" s="574"/>
      <c r="S16" s="574"/>
      <c r="T16" s="574"/>
      <c r="U16" s="574"/>
      <c r="V16" s="574"/>
      <c r="W16" s="574"/>
      <c r="X16" s="574"/>
      <c r="Y16" s="574"/>
      <c r="Z16" s="574"/>
      <c r="AA16" s="574"/>
      <c r="AB16" s="574"/>
      <c r="AC16" s="574"/>
      <c r="AD16" s="574"/>
      <c r="AE16" s="574"/>
      <c r="AF16" s="538"/>
      <c r="AG16" s="538"/>
      <c r="AH16" s="538"/>
      <c r="AI16" s="538"/>
      <c r="AJ16" s="538"/>
      <c r="AK16" s="538"/>
      <c r="AL16" s="412"/>
      <c r="AM16" s="571"/>
      <c r="AN16" s="149"/>
      <c r="AP16" s="495"/>
      <c r="AS16" s="148">
        <v>3</v>
      </c>
      <c r="AT16" s="22" t="str">
        <f t="shared" si="0"/>
        <v>入力なし</v>
      </c>
      <c r="AU16" s="22" t="str">
        <f t="shared" si="4"/>
        <v/>
      </c>
      <c r="AV16" s="22" t="str">
        <f t="shared" si="5"/>
        <v/>
      </c>
      <c r="AW16" s="22" t="str">
        <f t="shared" si="1"/>
        <v/>
      </c>
      <c r="AX16" s="22" t="str">
        <f t="shared" si="6"/>
        <v/>
      </c>
      <c r="AY16" s="22" t="str">
        <f t="shared" si="7"/>
        <v/>
      </c>
      <c r="AZ16" s="22" t="str">
        <f t="shared" si="8"/>
        <v/>
      </c>
      <c r="BA16" s="286" t="str">
        <f t="shared" si="2"/>
        <v/>
      </c>
      <c r="BB16" s="150"/>
      <c r="BP16" s="197"/>
      <c r="BQ16" s="200"/>
      <c r="BR16" s="7"/>
      <c r="BS16" s="244" t="s">
        <v>403</v>
      </c>
      <c r="BT16" s="17" t="s">
        <v>391</v>
      </c>
      <c r="BU16" s="214" t="s">
        <v>403</v>
      </c>
      <c r="BV16" s="214" t="s">
        <v>403</v>
      </c>
      <c r="BW16" s="214" t="s">
        <v>403</v>
      </c>
      <c r="BX16" s="227" t="s">
        <v>403</v>
      </c>
      <c r="BY16" s="18"/>
      <c r="BZ16" s="191" t="s">
        <v>477</v>
      </c>
    </row>
    <row r="17" spans="1:78" ht="48.75" customHeight="1">
      <c r="A17" s="20" t="str">
        <f t="shared" si="3"/>
        <v/>
      </c>
      <c r="C17" s="323">
        <v>4</v>
      </c>
      <c r="D17" s="539"/>
      <c r="E17" s="539"/>
      <c r="F17" s="540"/>
      <c r="G17" s="540"/>
      <c r="H17" s="540"/>
      <c r="I17" s="540"/>
      <c r="J17" s="540"/>
      <c r="K17" s="410"/>
      <c r="L17" s="410"/>
      <c r="M17" s="410"/>
      <c r="N17" s="574"/>
      <c r="O17" s="574"/>
      <c r="P17" s="574"/>
      <c r="Q17" s="574"/>
      <c r="R17" s="574"/>
      <c r="S17" s="574"/>
      <c r="T17" s="574"/>
      <c r="U17" s="574"/>
      <c r="V17" s="574"/>
      <c r="W17" s="574"/>
      <c r="X17" s="574"/>
      <c r="Y17" s="574"/>
      <c r="Z17" s="574"/>
      <c r="AA17" s="574"/>
      <c r="AB17" s="574"/>
      <c r="AC17" s="574"/>
      <c r="AD17" s="574"/>
      <c r="AE17" s="574"/>
      <c r="AF17" s="538"/>
      <c r="AG17" s="538"/>
      <c r="AH17" s="538"/>
      <c r="AI17" s="538"/>
      <c r="AJ17" s="538"/>
      <c r="AK17" s="538"/>
      <c r="AL17" s="412"/>
      <c r="AM17" s="571"/>
      <c r="AN17" s="149"/>
      <c r="AP17" s="495"/>
      <c r="AS17" s="148">
        <v>4</v>
      </c>
      <c r="AT17" s="22" t="str">
        <f t="shared" si="0"/>
        <v>入力なし</v>
      </c>
      <c r="AU17" s="22" t="str">
        <f t="shared" si="4"/>
        <v/>
      </c>
      <c r="AV17" s="22" t="str">
        <f t="shared" si="5"/>
        <v/>
      </c>
      <c r="AW17" s="22" t="str">
        <f t="shared" si="1"/>
        <v/>
      </c>
      <c r="AX17" s="22" t="str">
        <f t="shared" si="6"/>
        <v/>
      </c>
      <c r="AY17" s="22" t="str">
        <f t="shared" si="7"/>
        <v/>
      </c>
      <c r="AZ17" s="22" t="str">
        <f t="shared" si="8"/>
        <v/>
      </c>
      <c r="BA17" s="286" t="str">
        <f t="shared" si="2"/>
        <v/>
      </c>
      <c r="BB17" s="150"/>
      <c r="BP17" s="197"/>
      <c r="BQ17" s="200"/>
      <c r="BR17" s="7"/>
      <c r="BS17" s="244" t="s">
        <v>403</v>
      </c>
      <c r="BT17" s="214" t="s">
        <v>403</v>
      </c>
      <c r="BU17" s="287" t="s">
        <v>392</v>
      </c>
      <c r="BV17" s="214" t="s">
        <v>403</v>
      </c>
      <c r="BW17" s="214" t="s">
        <v>403</v>
      </c>
      <c r="BX17" s="227" t="s">
        <v>403</v>
      </c>
      <c r="BY17" s="18"/>
      <c r="BZ17" s="191" t="s">
        <v>477</v>
      </c>
    </row>
    <row r="18" spans="1:78" ht="48.75" customHeight="1">
      <c r="A18" s="20" t="str">
        <f t="shared" si="3"/>
        <v/>
      </c>
      <c r="C18" s="323">
        <v>5</v>
      </c>
      <c r="D18" s="539"/>
      <c r="E18" s="539"/>
      <c r="F18" s="540"/>
      <c r="G18" s="540"/>
      <c r="H18" s="540"/>
      <c r="I18" s="540"/>
      <c r="J18" s="540"/>
      <c r="K18" s="410"/>
      <c r="L18" s="410"/>
      <c r="M18" s="410"/>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412" t="s">
        <v>377</v>
      </c>
      <c r="AM18" s="571"/>
      <c r="AN18" s="149"/>
      <c r="AP18" s="495"/>
      <c r="AS18" s="148">
        <v>5</v>
      </c>
      <c r="AT18" s="22" t="str">
        <f>IF(AND(D18="",F18="",K18="",N18="",AF18="",TRIM(AL18)=""),"入力なし","")</f>
        <v>入力なし</v>
      </c>
      <c r="AU18" s="22" t="str">
        <f t="shared" si="4"/>
        <v/>
      </c>
      <c r="AV18" s="22" t="str">
        <f t="shared" si="5"/>
        <v/>
      </c>
      <c r="AW18" s="22" t="str">
        <f t="shared" si="1"/>
        <v/>
      </c>
      <c r="AX18" s="22" t="str">
        <f t="shared" si="6"/>
        <v/>
      </c>
      <c r="AY18" s="22" t="str">
        <f t="shared" si="7"/>
        <v/>
      </c>
      <c r="AZ18" s="22" t="str">
        <f t="shared" si="8"/>
        <v/>
      </c>
      <c r="BA18" s="286" t="str">
        <f t="shared" si="2"/>
        <v/>
      </c>
      <c r="BB18" s="150"/>
      <c r="BP18" s="197"/>
      <c r="BQ18" s="200"/>
      <c r="BR18" s="7"/>
      <c r="BS18" s="244" t="s">
        <v>403</v>
      </c>
      <c r="BT18" s="214" t="s">
        <v>403</v>
      </c>
      <c r="BU18" s="214" t="s">
        <v>403</v>
      </c>
      <c r="BV18" s="288" t="s">
        <v>392</v>
      </c>
      <c r="BW18" s="214" t="s">
        <v>403</v>
      </c>
      <c r="BX18" s="227" t="s">
        <v>403</v>
      </c>
      <c r="BY18" s="18"/>
      <c r="BZ18" s="191" t="s">
        <v>477</v>
      </c>
    </row>
    <row r="19" spans="1:78" ht="48.75" customHeight="1">
      <c r="A19" s="20" t="str">
        <f t="shared" si="3"/>
        <v/>
      </c>
      <c r="C19" s="323">
        <v>6</v>
      </c>
      <c r="D19" s="539"/>
      <c r="E19" s="539"/>
      <c r="F19" s="540"/>
      <c r="G19" s="540"/>
      <c r="H19" s="540"/>
      <c r="I19" s="540"/>
      <c r="J19" s="540"/>
      <c r="K19" s="410"/>
      <c r="L19" s="410"/>
      <c r="M19" s="410"/>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412"/>
      <c r="AM19" s="571"/>
      <c r="AN19" s="149"/>
      <c r="AP19" s="495"/>
      <c r="AS19" s="148">
        <v>6</v>
      </c>
      <c r="AT19" s="22" t="str">
        <f t="shared" si="0"/>
        <v>入力なし</v>
      </c>
      <c r="AU19" s="22" t="str">
        <f t="shared" si="4"/>
        <v/>
      </c>
      <c r="AV19" s="22" t="str">
        <f t="shared" si="5"/>
        <v/>
      </c>
      <c r="AW19" s="22" t="str">
        <f t="shared" si="1"/>
        <v/>
      </c>
      <c r="AX19" s="22" t="str">
        <f t="shared" si="6"/>
        <v/>
      </c>
      <c r="AY19" s="22" t="str">
        <f t="shared" si="7"/>
        <v/>
      </c>
      <c r="AZ19" s="22" t="str">
        <f t="shared" si="8"/>
        <v/>
      </c>
      <c r="BA19" s="286" t="str">
        <f t="shared" si="2"/>
        <v/>
      </c>
      <c r="BB19" s="150"/>
      <c r="BP19" s="197"/>
      <c r="BQ19" s="200"/>
      <c r="BR19" s="7"/>
      <c r="BS19" s="244" t="s">
        <v>403</v>
      </c>
      <c r="BT19" s="214" t="s">
        <v>403</v>
      </c>
      <c r="BU19" s="214" t="s">
        <v>403</v>
      </c>
      <c r="BV19" s="214" t="s">
        <v>403</v>
      </c>
      <c r="BW19" s="289" t="s">
        <v>392</v>
      </c>
      <c r="BX19" s="227" t="s">
        <v>403</v>
      </c>
      <c r="BY19" s="18"/>
      <c r="BZ19" s="191" t="s">
        <v>477</v>
      </c>
    </row>
    <row r="20" spans="1:78" ht="48.75" customHeight="1">
      <c r="A20" s="20" t="str">
        <f t="shared" si="3"/>
        <v/>
      </c>
      <c r="C20" s="323">
        <v>7</v>
      </c>
      <c r="D20" s="539"/>
      <c r="E20" s="539"/>
      <c r="F20" s="540"/>
      <c r="G20" s="540"/>
      <c r="H20" s="540"/>
      <c r="I20" s="540"/>
      <c r="J20" s="540"/>
      <c r="K20" s="410"/>
      <c r="L20" s="410"/>
      <c r="M20" s="410"/>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412"/>
      <c r="AM20" s="571"/>
      <c r="AN20" s="149"/>
      <c r="AP20" s="495"/>
      <c r="AS20" s="148">
        <v>7</v>
      </c>
      <c r="AT20" s="22" t="str">
        <f t="shared" si="0"/>
        <v>入力なし</v>
      </c>
      <c r="AU20" s="22" t="str">
        <f t="shared" si="4"/>
        <v/>
      </c>
      <c r="AV20" s="22" t="str">
        <f t="shared" si="5"/>
        <v/>
      </c>
      <c r="AW20" s="22" t="str">
        <f t="shared" si="1"/>
        <v/>
      </c>
      <c r="AX20" s="22" t="str">
        <f t="shared" si="6"/>
        <v/>
      </c>
      <c r="AY20" s="22" t="str">
        <f t="shared" si="7"/>
        <v/>
      </c>
      <c r="AZ20" s="22" t="str">
        <f t="shared" si="8"/>
        <v/>
      </c>
      <c r="BA20" s="286" t="str">
        <f t="shared" si="2"/>
        <v/>
      </c>
      <c r="BB20" s="150"/>
      <c r="BP20" s="197"/>
      <c r="BQ20" s="204"/>
      <c r="BR20" s="241"/>
      <c r="BS20" s="244" t="s">
        <v>403</v>
      </c>
      <c r="BT20" s="214" t="s">
        <v>403</v>
      </c>
      <c r="BU20" s="214" t="s">
        <v>403</v>
      </c>
      <c r="BV20" s="214" t="s">
        <v>403</v>
      </c>
      <c r="BW20" s="214" t="s">
        <v>403</v>
      </c>
      <c r="BX20" s="290" t="s">
        <v>392</v>
      </c>
      <c r="BY20" s="18"/>
      <c r="BZ20" s="191" t="s">
        <v>477</v>
      </c>
    </row>
    <row r="21" spans="1:78" ht="48.75" customHeight="1">
      <c r="A21" s="20" t="str">
        <f t="shared" si="3"/>
        <v/>
      </c>
      <c r="C21" s="323">
        <v>8</v>
      </c>
      <c r="D21" s="539"/>
      <c r="E21" s="539"/>
      <c r="F21" s="540"/>
      <c r="G21" s="540"/>
      <c r="H21" s="540"/>
      <c r="I21" s="540"/>
      <c r="J21" s="540"/>
      <c r="K21" s="410"/>
      <c r="L21" s="410"/>
      <c r="M21" s="410"/>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412"/>
      <c r="AM21" s="571"/>
      <c r="AN21" s="149"/>
      <c r="AP21" s="328"/>
      <c r="AS21" s="148">
        <v>8</v>
      </c>
      <c r="AT21" s="22" t="str">
        <f t="shared" si="0"/>
        <v>入力なし</v>
      </c>
      <c r="AU21" s="22" t="str">
        <f>IF(AT21="入力なし","",IF(D21&lt;&gt;"","",AU$11))</f>
        <v/>
      </c>
      <c r="AV21" s="22" t="str">
        <f>IF(AT21="入力なし","",IF(F21&lt;&gt;"","",AV$11))</f>
        <v/>
      </c>
      <c r="AW21" s="22" t="str">
        <f t="shared" si="1"/>
        <v/>
      </c>
      <c r="AX21" s="22" t="str">
        <f>IF(AT21="入力なし","",IF(N21&lt;&gt;"","",AX$11))</f>
        <v/>
      </c>
      <c r="AY21" s="22" t="str">
        <f>IF(AT21="入力なし","",IF(AF21&lt;&gt;"","",AY$11))</f>
        <v/>
      </c>
      <c r="AZ21" s="22" t="str">
        <f t="shared" si="8"/>
        <v/>
      </c>
      <c r="BA21" s="286" t="str">
        <f t="shared" si="2"/>
        <v/>
      </c>
      <c r="BB21" s="150"/>
      <c r="BP21" s="232"/>
      <c r="BQ21" s="247"/>
      <c r="BR21" s="248"/>
      <c r="BS21" s="236"/>
      <c r="BT21" s="236"/>
      <c r="BU21" s="291"/>
      <c r="BV21" s="291"/>
      <c r="BW21" s="291"/>
      <c r="BX21" s="237"/>
      <c r="BY21" s="238"/>
      <c r="BZ21" s="239"/>
    </row>
    <row r="22" spans="1:78" ht="48.75" customHeight="1">
      <c r="A22" s="20" t="str">
        <f t="shared" si="3"/>
        <v/>
      </c>
      <c r="C22" s="323">
        <v>9</v>
      </c>
      <c r="D22" s="539"/>
      <c r="E22" s="539"/>
      <c r="F22" s="540"/>
      <c r="G22" s="540"/>
      <c r="H22" s="540"/>
      <c r="I22" s="540"/>
      <c r="J22" s="540"/>
      <c r="K22" s="410"/>
      <c r="L22" s="410"/>
      <c r="M22" s="410"/>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412"/>
      <c r="AM22" s="571"/>
      <c r="AN22" s="149"/>
      <c r="AP22" s="328"/>
      <c r="AS22" s="148">
        <v>9</v>
      </c>
      <c r="AT22" s="22" t="str">
        <f t="shared" si="0"/>
        <v>入力なし</v>
      </c>
      <c r="AU22" s="22" t="str">
        <f>IF(AT22="入力なし","",IF(D22&lt;&gt;"","",AU$11))</f>
        <v/>
      </c>
      <c r="AV22" s="22" t="str">
        <f>IF(AT22="入力なし","",IF(F22&lt;&gt;"","",AV$11))</f>
        <v/>
      </c>
      <c r="AW22" s="22" t="str">
        <f t="shared" si="1"/>
        <v/>
      </c>
      <c r="AX22" s="22" t="str">
        <f>IF(AT22="入力なし","",IF(N22&lt;&gt;"","",AX$11))</f>
        <v/>
      </c>
      <c r="AY22" s="22" t="str">
        <f>IF(AT22="入力なし","",IF(AF22&lt;&gt;"","",AY$11))</f>
        <v/>
      </c>
      <c r="AZ22" s="22" t="str">
        <f t="shared" si="8"/>
        <v/>
      </c>
      <c r="BA22" s="286" t="str">
        <f t="shared" si="2"/>
        <v/>
      </c>
      <c r="BB22" s="150"/>
      <c r="BP22" s="198" t="s">
        <v>469</v>
      </c>
      <c r="BQ22" s="208" t="s">
        <v>483</v>
      </c>
      <c r="BR22" s="233"/>
      <c r="BS22" s="234"/>
      <c r="BT22" s="234"/>
      <c r="BU22" s="289"/>
      <c r="BV22" s="289"/>
      <c r="BW22" s="289"/>
      <c r="BX22" s="224"/>
      <c r="BY22" s="224"/>
      <c r="BZ22" s="209"/>
    </row>
    <row r="23" spans="1:78" ht="48.75" customHeight="1">
      <c r="A23" s="20" t="str">
        <f t="shared" si="3"/>
        <v/>
      </c>
      <c r="C23" s="323">
        <v>10</v>
      </c>
      <c r="D23" s="539"/>
      <c r="E23" s="539"/>
      <c r="F23" s="540"/>
      <c r="G23" s="540"/>
      <c r="H23" s="540"/>
      <c r="I23" s="540"/>
      <c r="J23" s="540"/>
      <c r="K23" s="410"/>
      <c r="L23" s="410"/>
      <c r="M23" s="410"/>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412"/>
      <c r="AM23" s="571"/>
      <c r="AN23" s="149"/>
      <c r="AP23" s="328"/>
      <c r="AS23" s="148">
        <v>10</v>
      </c>
      <c r="AT23" s="22" t="str">
        <f t="shared" si="0"/>
        <v>入力なし</v>
      </c>
      <c r="AU23" s="22" t="str">
        <f t="shared" ref="AU23:AU86" si="9">IF(AT23="入力なし","",IF(D23&lt;&gt;"","",AU$11))</f>
        <v/>
      </c>
      <c r="AV23" s="22" t="str">
        <f t="shared" ref="AV23:AV86" si="10">IF(AT23="入力なし","",IF(F23&lt;&gt;"","",AV$11))</f>
        <v/>
      </c>
      <c r="AW23" s="22" t="str">
        <f t="shared" si="1"/>
        <v/>
      </c>
      <c r="AX23" s="22" t="str">
        <f t="shared" ref="AX23:AX86" si="11">IF(AT23="入力なし","",IF(N23&lt;&gt;"","",AX$11))</f>
        <v/>
      </c>
      <c r="AY23" s="22" t="str">
        <f t="shared" ref="AY23:AY86" si="12">IF(AT23="入力なし","",IF(AF23&lt;&gt;"","",AY$11))</f>
        <v/>
      </c>
      <c r="AZ23" s="22" t="str">
        <f t="shared" si="8"/>
        <v/>
      </c>
      <c r="BA23" s="286" t="str">
        <f t="shared" si="2"/>
        <v/>
      </c>
      <c r="BB23" s="150"/>
      <c r="BP23" s="191" t="s">
        <v>470</v>
      </c>
      <c r="BQ23" s="249" t="s">
        <v>530</v>
      </c>
      <c r="BR23" s="233"/>
      <c r="BS23" s="234"/>
      <c r="BT23" s="234"/>
      <c r="BU23" s="289"/>
      <c r="BV23" s="289"/>
      <c r="BW23" s="289"/>
      <c r="BX23" s="224"/>
      <c r="BY23" s="235"/>
      <c r="BZ23" s="209"/>
    </row>
    <row r="24" spans="1:78" ht="48.75" customHeight="1">
      <c r="A24" s="20" t="str">
        <f t="shared" si="3"/>
        <v/>
      </c>
      <c r="C24" s="323">
        <v>11</v>
      </c>
      <c r="D24" s="539"/>
      <c r="E24" s="539"/>
      <c r="F24" s="540"/>
      <c r="G24" s="540"/>
      <c r="H24" s="540"/>
      <c r="I24" s="540"/>
      <c r="J24" s="540"/>
      <c r="K24" s="410"/>
      <c r="L24" s="410"/>
      <c r="M24" s="410"/>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412"/>
      <c r="AM24" s="571"/>
      <c r="AN24" s="149"/>
      <c r="AP24" s="328"/>
      <c r="AS24" s="148">
        <v>11</v>
      </c>
      <c r="AT24" s="22" t="str">
        <f t="shared" si="0"/>
        <v>入力なし</v>
      </c>
      <c r="AU24" s="22" t="str">
        <f t="shared" si="9"/>
        <v/>
      </c>
      <c r="AV24" s="22" t="str">
        <f t="shared" si="10"/>
        <v/>
      </c>
      <c r="AW24" s="22" t="str">
        <f t="shared" si="1"/>
        <v/>
      </c>
      <c r="AX24" s="22" t="str">
        <f t="shared" si="11"/>
        <v/>
      </c>
      <c r="AY24" s="22" t="str">
        <f t="shared" si="12"/>
        <v/>
      </c>
      <c r="AZ24" s="22" t="str">
        <f t="shared" si="8"/>
        <v/>
      </c>
      <c r="BA24" s="286" t="str">
        <f t="shared" si="2"/>
        <v/>
      </c>
      <c r="BB24" s="150"/>
      <c r="BP24" s="191" t="s">
        <v>301</v>
      </c>
      <c r="BQ24" s="249" t="s">
        <v>493</v>
      </c>
      <c r="BR24" s="233"/>
      <c r="BS24" s="234"/>
      <c r="BT24" s="234"/>
      <c r="BU24" s="289"/>
      <c r="BV24" s="289"/>
      <c r="BW24" s="289"/>
      <c r="BX24" s="224"/>
      <c r="BY24" s="253"/>
      <c r="BZ24" s="250"/>
    </row>
    <row r="25" spans="1:78" ht="48.75" customHeight="1">
      <c r="A25" s="20" t="str">
        <f t="shared" si="3"/>
        <v/>
      </c>
      <c r="C25" s="323">
        <v>12</v>
      </c>
      <c r="D25" s="539"/>
      <c r="E25" s="539"/>
      <c r="F25" s="540"/>
      <c r="G25" s="540"/>
      <c r="H25" s="540"/>
      <c r="I25" s="540"/>
      <c r="J25" s="540"/>
      <c r="K25" s="410"/>
      <c r="L25" s="410"/>
      <c r="M25" s="410"/>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412"/>
      <c r="AM25" s="571"/>
      <c r="AN25" s="149"/>
      <c r="AP25" s="328"/>
      <c r="AS25" s="148">
        <v>12</v>
      </c>
      <c r="AT25" s="22" t="str">
        <f t="shared" si="0"/>
        <v>入力なし</v>
      </c>
      <c r="AU25" s="22" t="str">
        <f t="shared" si="9"/>
        <v/>
      </c>
      <c r="AV25" s="22" t="str">
        <f t="shared" si="10"/>
        <v/>
      </c>
      <c r="AW25" s="22" t="str">
        <f t="shared" si="1"/>
        <v/>
      </c>
      <c r="AX25" s="22" t="str">
        <f t="shared" si="11"/>
        <v/>
      </c>
      <c r="AY25" s="22" t="str">
        <f t="shared" si="12"/>
        <v/>
      </c>
      <c r="AZ25" s="22" t="str">
        <f t="shared" si="8"/>
        <v/>
      </c>
      <c r="BA25" s="286" t="str">
        <f t="shared" si="2"/>
        <v/>
      </c>
      <c r="BB25" s="150"/>
    </row>
    <row r="26" spans="1:78" ht="48.75" customHeight="1">
      <c r="A26" s="20" t="str">
        <f t="shared" si="3"/>
        <v/>
      </c>
      <c r="C26" s="323">
        <v>13</v>
      </c>
      <c r="D26" s="539"/>
      <c r="E26" s="539"/>
      <c r="F26" s="540"/>
      <c r="G26" s="540"/>
      <c r="H26" s="540"/>
      <c r="I26" s="540"/>
      <c r="J26" s="540"/>
      <c r="K26" s="410"/>
      <c r="L26" s="410"/>
      <c r="M26" s="410"/>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412"/>
      <c r="AM26" s="571"/>
      <c r="AN26" s="149"/>
      <c r="AP26" s="328"/>
      <c r="AS26" s="148">
        <v>13</v>
      </c>
      <c r="AT26" s="22" t="str">
        <f t="shared" si="0"/>
        <v>入力なし</v>
      </c>
      <c r="AU26" s="22" t="str">
        <f t="shared" si="9"/>
        <v/>
      </c>
      <c r="AV26" s="22" t="str">
        <f t="shared" si="10"/>
        <v/>
      </c>
      <c r="AW26" s="22" t="str">
        <f t="shared" si="1"/>
        <v/>
      </c>
      <c r="AX26" s="22" t="str">
        <f t="shared" si="11"/>
        <v/>
      </c>
      <c r="AY26" s="22" t="str">
        <f t="shared" si="12"/>
        <v/>
      </c>
      <c r="AZ26" s="22" t="str">
        <f t="shared" si="8"/>
        <v/>
      </c>
      <c r="BA26" s="286" t="str">
        <f t="shared" si="2"/>
        <v/>
      </c>
      <c r="BB26" s="150"/>
    </row>
    <row r="27" spans="1:78" ht="48.75" customHeight="1">
      <c r="A27" s="20" t="str">
        <f t="shared" si="3"/>
        <v/>
      </c>
      <c r="C27" s="323">
        <v>14</v>
      </c>
      <c r="D27" s="539"/>
      <c r="E27" s="539"/>
      <c r="F27" s="540"/>
      <c r="G27" s="540"/>
      <c r="H27" s="540"/>
      <c r="I27" s="540"/>
      <c r="J27" s="540"/>
      <c r="K27" s="410"/>
      <c r="L27" s="410"/>
      <c r="M27" s="410"/>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412"/>
      <c r="AM27" s="571"/>
      <c r="AN27" s="149"/>
      <c r="AS27" s="148">
        <v>14</v>
      </c>
      <c r="AT27" s="22" t="str">
        <f t="shared" si="0"/>
        <v>入力なし</v>
      </c>
      <c r="AU27" s="22" t="str">
        <f t="shared" si="9"/>
        <v/>
      </c>
      <c r="AV27" s="22" t="str">
        <f t="shared" si="10"/>
        <v/>
      </c>
      <c r="AW27" s="22" t="str">
        <f t="shared" si="1"/>
        <v/>
      </c>
      <c r="AX27" s="22" t="str">
        <f t="shared" si="11"/>
        <v/>
      </c>
      <c r="AY27" s="22" t="str">
        <f t="shared" si="12"/>
        <v/>
      </c>
      <c r="AZ27" s="22" t="str">
        <f t="shared" si="8"/>
        <v/>
      </c>
      <c r="BA27" s="286" t="str">
        <f t="shared" si="2"/>
        <v/>
      </c>
      <c r="BB27" s="150"/>
    </row>
    <row r="28" spans="1:78" ht="48.75" customHeight="1">
      <c r="A28" s="20" t="str">
        <f t="shared" si="3"/>
        <v/>
      </c>
      <c r="C28" s="323">
        <v>15</v>
      </c>
      <c r="D28" s="539"/>
      <c r="E28" s="539"/>
      <c r="F28" s="540"/>
      <c r="G28" s="540"/>
      <c r="H28" s="540"/>
      <c r="I28" s="540"/>
      <c r="J28" s="540"/>
      <c r="K28" s="410"/>
      <c r="L28" s="410"/>
      <c r="M28" s="410"/>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412"/>
      <c r="AM28" s="571"/>
      <c r="AN28" s="149"/>
      <c r="AS28" s="148">
        <v>15</v>
      </c>
      <c r="AT28" s="22" t="str">
        <f t="shared" si="0"/>
        <v>入力なし</v>
      </c>
      <c r="AU28" s="22" t="str">
        <f t="shared" si="9"/>
        <v/>
      </c>
      <c r="AV28" s="22" t="str">
        <f t="shared" si="10"/>
        <v/>
      </c>
      <c r="AW28" s="22" t="str">
        <f t="shared" si="1"/>
        <v/>
      </c>
      <c r="AX28" s="22" t="str">
        <f t="shared" si="11"/>
        <v/>
      </c>
      <c r="AY28" s="22" t="str">
        <f t="shared" si="12"/>
        <v/>
      </c>
      <c r="AZ28" s="22" t="str">
        <f t="shared" si="8"/>
        <v/>
      </c>
      <c r="BA28" s="286" t="str">
        <f t="shared" si="2"/>
        <v/>
      </c>
      <c r="BB28" s="150"/>
    </row>
    <row r="29" spans="1:78" ht="48.75" customHeight="1">
      <c r="A29" s="20" t="str">
        <f t="shared" si="3"/>
        <v/>
      </c>
      <c r="C29" s="323">
        <v>16</v>
      </c>
      <c r="D29" s="539"/>
      <c r="E29" s="539"/>
      <c r="F29" s="540"/>
      <c r="G29" s="540"/>
      <c r="H29" s="540"/>
      <c r="I29" s="540"/>
      <c r="J29" s="540"/>
      <c r="K29" s="410"/>
      <c r="L29" s="410"/>
      <c r="M29" s="410"/>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412"/>
      <c r="AM29" s="571"/>
      <c r="AN29" s="149"/>
      <c r="AS29" s="148">
        <v>16</v>
      </c>
      <c r="AT29" s="22" t="str">
        <f t="shared" si="0"/>
        <v>入力なし</v>
      </c>
      <c r="AU29" s="22" t="str">
        <f t="shared" si="9"/>
        <v/>
      </c>
      <c r="AV29" s="22" t="str">
        <f t="shared" si="10"/>
        <v/>
      </c>
      <c r="AW29" s="22" t="str">
        <f t="shared" si="1"/>
        <v/>
      </c>
      <c r="AX29" s="22" t="str">
        <f t="shared" si="11"/>
        <v/>
      </c>
      <c r="AY29" s="22" t="str">
        <f t="shared" si="12"/>
        <v/>
      </c>
      <c r="AZ29" s="22" t="str">
        <f t="shared" si="8"/>
        <v/>
      </c>
      <c r="BA29" s="286" t="str">
        <f t="shared" si="2"/>
        <v/>
      </c>
      <c r="BB29" s="150"/>
    </row>
    <row r="30" spans="1:78" ht="48.75" customHeight="1">
      <c r="A30" s="20" t="str">
        <f t="shared" si="3"/>
        <v/>
      </c>
      <c r="C30" s="323">
        <v>17</v>
      </c>
      <c r="D30" s="539"/>
      <c r="E30" s="539"/>
      <c r="F30" s="540"/>
      <c r="G30" s="540"/>
      <c r="H30" s="540"/>
      <c r="I30" s="540"/>
      <c r="J30" s="540"/>
      <c r="K30" s="410"/>
      <c r="L30" s="410"/>
      <c r="M30" s="410"/>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412"/>
      <c r="AM30" s="571"/>
      <c r="AN30" s="149"/>
      <c r="AS30" s="148">
        <v>17</v>
      </c>
      <c r="AT30" s="22" t="str">
        <f t="shared" si="0"/>
        <v>入力なし</v>
      </c>
      <c r="AU30" s="22" t="str">
        <f t="shared" si="9"/>
        <v/>
      </c>
      <c r="AV30" s="22" t="str">
        <f t="shared" si="10"/>
        <v/>
      </c>
      <c r="AW30" s="22" t="str">
        <f t="shared" si="1"/>
        <v/>
      </c>
      <c r="AX30" s="22" t="str">
        <f t="shared" si="11"/>
        <v/>
      </c>
      <c r="AY30" s="22" t="str">
        <f t="shared" si="12"/>
        <v/>
      </c>
      <c r="AZ30" s="22" t="str">
        <f t="shared" si="8"/>
        <v/>
      </c>
      <c r="BA30" s="286" t="str">
        <f t="shared" si="2"/>
        <v/>
      </c>
      <c r="BB30" s="150"/>
    </row>
    <row r="31" spans="1:78" ht="48.75" customHeight="1">
      <c r="A31" s="20" t="str">
        <f t="shared" si="3"/>
        <v/>
      </c>
      <c r="C31" s="323">
        <v>18</v>
      </c>
      <c r="D31" s="539"/>
      <c r="E31" s="539"/>
      <c r="F31" s="540"/>
      <c r="G31" s="540"/>
      <c r="H31" s="540"/>
      <c r="I31" s="540"/>
      <c r="J31" s="540"/>
      <c r="K31" s="410"/>
      <c r="L31" s="410"/>
      <c r="M31" s="410"/>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412"/>
      <c r="AM31" s="571"/>
      <c r="AN31" s="149"/>
      <c r="AS31" s="148">
        <v>18</v>
      </c>
      <c r="AT31" s="22" t="str">
        <f t="shared" si="0"/>
        <v>入力なし</v>
      </c>
      <c r="AU31" s="22" t="str">
        <f t="shared" si="9"/>
        <v/>
      </c>
      <c r="AV31" s="22" t="str">
        <f t="shared" si="10"/>
        <v/>
      </c>
      <c r="AW31" s="22" t="str">
        <f t="shared" si="1"/>
        <v/>
      </c>
      <c r="AX31" s="22" t="str">
        <f t="shared" si="11"/>
        <v/>
      </c>
      <c r="AY31" s="22" t="str">
        <f t="shared" si="12"/>
        <v/>
      </c>
      <c r="AZ31" s="22" t="str">
        <f t="shared" si="8"/>
        <v/>
      </c>
      <c r="BA31" s="286" t="str">
        <f t="shared" si="2"/>
        <v/>
      </c>
      <c r="BB31" s="150"/>
    </row>
    <row r="32" spans="1:78" ht="48.75" customHeight="1">
      <c r="A32" s="20" t="str">
        <f t="shared" si="3"/>
        <v/>
      </c>
      <c r="C32" s="323">
        <v>19</v>
      </c>
      <c r="D32" s="539"/>
      <c r="E32" s="539"/>
      <c r="F32" s="540"/>
      <c r="G32" s="540"/>
      <c r="H32" s="540"/>
      <c r="I32" s="540"/>
      <c r="J32" s="540"/>
      <c r="K32" s="410"/>
      <c r="L32" s="410"/>
      <c r="M32" s="410"/>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412"/>
      <c r="AM32" s="571"/>
      <c r="AN32" s="149"/>
      <c r="AS32" s="148">
        <v>19</v>
      </c>
      <c r="AT32" s="22" t="str">
        <f t="shared" si="0"/>
        <v>入力なし</v>
      </c>
      <c r="AU32" s="22" t="str">
        <f t="shared" si="9"/>
        <v/>
      </c>
      <c r="AV32" s="22" t="str">
        <f t="shared" si="10"/>
        <v/>
      </c>
      <c r="AW32" s="22" t="str">
        <f t="shared" si="1"/>
        <v/>
      </c>
      <c r="AX32" s="22" t="str">
        <f t="shared" si="11"/>
        <v/>
      </c>
      <c r="AY32" s="22" t="str">
        <f t="shared" si="12"/>
        <v/>
      </c>
      <c r="AZ32" s="22" t="str">
        <f t="shared" si="8"/>
        <v/>
      </c>
      <c r="BA32" s="286" t="str">
        <f t="shared" si="2"/>
        <v/>
      </c>
      <c r="BB32" s="150"/>
    </row>
    <row r="33" spans="1:54" ht="48.75" customHeight="1">
      <c r="A33" s="20" t="str">
        <f t="shared" si="3"/>
        <v/>
      </c>
      <c r="C33" s="323">
        <v>20</v>
      </c>
      <c r="D33" s="539"/>
      <c r="E33" s="539"/>
      <c r="F33" s="540"/>
      <c r="G33" s="540"/>
      <c r="H33" s="540"/>
      <c r="I33" s="540"/>
      <c r="J33" s="540"/>
      <c r="K33" s="410"/>
      <c r="L33" s="410"/>
      <c r="M33" s="410"/>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412"/>
      <c r="AM33" s="571"/>
      <c r="AN33" s="149"/>
      <c r="AS33" s="148">
        <v>20</v>
      </c>
      <c r="AT33" s="22" t="str">
        <f t="shared" si="0"/>
        <v>入力なし</v>
      </c>
      <c r="AU33" s="22" t="str">
        <f t="shared" si="9"/>
        <v/>
      </c>
      <c r="AV33" s="22" t="str">
        <f t="shared" si="10"/>
        <v/>
      </c>
      <c r="AW33" s="22" t="str">
        <f t="shared" si="1"/>
        <v/>
      </c>
      <c r="AX33" s="22" t="str">
        <f t="shared" si="11"/>
        <v/>
      </c>
      <c r="AY33" s="22" t="str">
        <f t="shared" si="12"/>
        <v/>
      </c>
      <c r="AZ33" s="22" t="str">
        <f t="shared" si="8"/>
        <v/>
      </c>
      <c r="BA33" s="286" t="str">
        <f t="shared" si="2"/>
        <v/>
      </c>
      <c r="BB33" s="150"/>
    </row>
    <row r="34" spans="1:54" ht="48.75" customHeight="1">
      <c r="A34" s="20" t="str">
        <f t="shared" si="3"/>
        <v/>
      </c>
      <c r="C34" s="323">
        <v>21</v>
      </c>
      <c r="D34" s="539"/>
      <c r="E34" s="539"/>
      <c r="F34" s="540"/>
      <c r="G34" s="540"/>
      <c r="H34" s="540"/>
      <c r="I34" s="540"/>
      <c r="J34" s="540"/>
      <c r="K34" s="410"/>
      <c r="L34" s="410"/>
      <c r="M34" s="410"/>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412"/>
      <c r="AM34" s="571"/>
      <c r="AN34" s="149"/>
      <c r="AS34" s="148">
        <v>21</v>
      </c>
      <c r="AT34" s="22" t="str">
        <f t="shared" si="0"/>
        <v>入力なし</v>
      </c>
      <c r="AU34" s="22" t="str">
        <f t="shared" si="9"/>
        <v/>
      </c>
      <c r="AV34" s="22" t="str">
        <f t="shared" si="10"/>
        <v/>
      </c>
      <c r="AW34" s="22" t="str">
        <f t="shared" si="1"/>
        <v/>
      </c>
      <c r="AX34" s="22" t="str">
        <f t="shared" si="11"/>
        <v/>
      </c>
      <c r="AY34" s="22" t="str">
        <f t="shared" si="12"/>
        <v/>
      </c>
      <c r="AZ34" s="22" t="str">
        <f t="shared" si="8"/>
        <v/>
      </c>
      <c r="BA34" s="286" t="str">
        <f t="shared" si="2"/>
        <v/>
      </c>
      <c r="BB34" s="150"/>
    </row>
    <row r="35" spans="1:54" ht="48.75" customHeight="1">
      <c r="A35" s="20" t="str">
        <f t="shared" si="3"/>
        <v/>
      </c>
      <c r="C35" s="323">
        <v>22</v>
      </c>
      <c r="D35" s="539"/>
      <c r="E35" s="539"/>
      <c r="F35" s="540"/>
      <c r="G35" s="540"/>
      <c r="H35" s="540"/>
      <c r="I35" s="540"/>
      <c r="J35" s="540"/>
      <c r="K35" s="410"/>
      <c r="L35" s="410"/>
      <c r="M35" s="410"/>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412"/>
      <c r="AM35" s="571"/>
      <c r="AN35" s="149"/>
      <c r="AS35" s="148">
        <v>22</v>
      </c>
      <c r="AT35" s="22" t="str">
        <f t="shared" si="0"/>
        <v>入力なし</v>
      </c>
      <c r="AU35" s="22" t="str">
        <f t="shared" si="9"/>
        <v/>
      </c>
      <c r="AV35" s="22" t="str">
        <f t="shared" si="10"/>
        <v/>
      </c>
      <c r="AW35" s="22" t="str">
        <f t="shared" si="1"/>
        <v/>
      </c>
      <c r="AX35" s="22" t="str">
        <f t="shared" si="11"/>
        <v/>
      </c>
      <c r="AY35" s="22" t="str">
        <f t="shared" si="12"/>
        <v/>
      </c>
      <c r="AZ35" s="22" t="str">
        <f t="shared" si="8"/>
        <v/>
      </c>
      <c r="BA35" s="286" t="str">
        <f t="shared" si="2"/>
        <v/>
      </c>
      <c r="BB35" s="150"/>
    </row>
    <row r="36" spans="1:54" ht="48.75" customHeight="1">
      <c r="A36" s="20" t="str">
        <f t="shared" si="3"/>
        <v/>
      </c>
      <c r="C36" s="323">
        <v>23</v>
      </c>
      <c r="D36" s="539"/>
      <c r="E36" s="539"/>
      <c r="F36" s="540"/>
      <c r="G36" s="540"/>
      <c r="H36" s="540"/>
      <c r="I36" s="540"/>
      <c r="J36" s="540"/>
      <c r="K36" s="410"/>
      <c r="L36" s="410"/>
      <c r="M36" s="410"/>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412"/>
      <c r="AM36" s="571"/>
      <c r="AN36" s="149"/>
      <c r="AS36" s="148">
        <v>23</v>
      </c>
      <c r="AT36" s="22" t="str">
        <f t="shared" si="0"/>
        <v>入力なし</v>
      </c>
      <c r="AU36" s="22" t="str">
        <f t="shared" si="9"/>
        <v/>
      </c>
      <c r="AV36" s="22" t="str">
        <f t="shared" si="10"/>
        <v/>
      </c>
      <c r="AW36" s="22" t="str">
        <f t="shared" si="1"/>
        <v/>
      </c>
      <c r="AX36" s="22" t="str">
        <f t="shared" si="11"/>
        <v/>
      </c>
      <c r="AY36" s="22" t="str">
        <f t="shared" si="12"/>
        <v/>
      </c>
      <c r="AZ36" s="22" t="str">
        <f t="shared" si="8"/>
        <v/>
      </c>
      <c r="BA36" s="286" t="str">
        <f t="shared" si="2"/>
        <v/>
      </c>
      <c r="BB36" s="150"/>
    </row>
    <row r="37" spans="1:54" ht="48.75" customHeight="1">
      <c r="A37" s="20" t="str">
        <f t="shared" si="3"/>
        <v/>
      </c>
      <c r="C37" s="323">
        <v>24</v>
      </c>
      <c r="D37" s="539"/>
      <c r="E37" s="539"/>
      <c r="F37" s="540"/>
      <c r="G37" s="540"/>
      <c r="H37" s="540"/>
      <c r="I37" s="540"/>
      <c r="J37" s="540"/>
      <c r="K37" s="410"/>
      <c r="L37" s="410"/>
      <c r="M37" s="410"/>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412"/>
      <c r="AM37" s="571"/>
      <c r="AN37" s="149"/>
      <c r="AS37" s="148">
        <v>24</v>
      </c>
      <c r="AT37" s="22" t="str">
        <f t="shared" si="0"/>
        <v>入力なし</v>
      </c>
      <c r="AU37" s="22" t="str">
        <f t="shared" si="9"/>
        <v/>
      </c>
      <c r="AV37" s="22" t="str">
        <f t="shared" si="10"/>
        <v/>
      </c>
      <c r="AW37" s="22" t="str">
        <f t="shared" si="1"/>
        <v/>
      </c>
      <c r="AX37" s="22" t="str">
        <f t="shared" si="11"/>
        <v/>
      </c>
      <c r="AY37" s="22" t="str">
        <f t="shared" si="12"/>
        <v/>
      </c>
      <c r="AZ37" s="22" t="str">
        <f t="shared" si="8"/>
        <v/>
      </c>
      <c r="BA37" s="286" t="str">
        <f t="shared" si="2"/>
        <v/>
      </c>
      <c r="BB37" s="150"/>
    </row>
    <row r="38" spans="1:54" ht="48.75" customHeight="1">
      <c r="A38" s="20" t="str">
        <f t="shared" si="3"/>
        <v/>
      </c>
      <c r="C38" s="323">
        <v>25</v>
      </c>
      <c r="D38" s="539"/>
      <c r="E38" s="539"/>
      <c r="F38" s="540"/>
      <c r="G38" s="540"/>
      <c r="H38" s="540"/>
      <c r="I38" s="540"/>
      <c r="J38" s="540"/>
      <c r="K38" s="410"/>
      <c r="L38" s="410"/>
      <c r="M38" s="410"/>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412"/>
      <c r="AM38" s="571"/>
      <c r="AN38" s="149"/>
      <c r="AS38" s="148">
        <v>25</v>
      </c>
      <c r="AT38" s="22" t="str">
        <f t="shared" si="0"/>
        <v>入力なし</v>
      </c>
      <c r="AU38" s="22" t="str">
        <f t="shared" si="9"/>
        <v/>
      </c>
      <c r="AV38" s="22" t="str">
        <f t="shared" si="10"/>
        <v/>
      </c>
      <c r="AW38" s="22" t="str">
        <f t="shared" si="1"/>
        <v/>
      </c>
      <c r="AX38" s="22" t="str">
        <f t="shared" si="11"/>
        <v/>
      </c>
      <c r="AY38" s="22" t="str">
        <f t="shared" si="12"/>
        <v/>
      </c>
      <c r="AZ38" s="22" t="str">
        <f t="shared" si="8"/>
        <v/>
      </c>
      <c r="BA38" s="286" t="str">
        <f t="shared" si="2"/>
        <v/>
      </c>
      <c r="BB38" s="150"/>
    </row>
    <row r="39" spans="1:54" ht="48.75" customHeight="1">
      <c r="A39" s="20" t="str">
        <f t="shared" si="3"/>
        <v/>
      </c>
      <c r="C39" s="323">
        <v>26</v>
      </c>
      <c r="D39" s="539"/>
      <c r="E39" s="539"/>
      <c r="F39" s="540"/>
      <c r="G39" s="540"/>
      <c r="H39" s="540"/>
      <c r="I39" s="540"/>
      <c r="J39" s="540"/>
      <c r="K39" s="410"/>
      <c r="L39" s="410"/>
      <c r="M39" s="410"/>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412"/>
      <c r="AM39" s="571"/>
      <c r="AN39" s="149"/>
      <c r="AS39" s="148">
        <v>26</v>
      </c>
      <c r="AT39" s="22" t="str">
        <f t="shared" si="0"/>
        <v>入力なし</v>
      </c>
      <c r="AU39" s="22" t="str">
        <f t="shared" si="9"/>
        <v/>
      </c>
      <c r="AV39" s="22" t="str">
        <f t="shared" si="10"/>
        <v/>
      </c>
      <c r="AW39" s="22" t="str">
        <f t="shared" si="1"/>
        <v/>
      </c>
      <c r="AX39" s="22" t="str">
        <f t="shared" si="11"/>
        <v/>
      </c>
      <c r="AY39" s="22" t="str">
        <f t="shared" si="12"/>
        <v/>
      </c>
      <c r="AZ39" s="22" t="str">
        <f t="shared" si="8"/>
        <v/>
      </c>
      <c r="BA39" s="286" t="str">
        <f t="shared" si="2"/>
        <v/>
      </c>
      <c r="BB39" s="150"/>
    </row>
    <row r="40" spans="1:54" ht="48.75" customHeight="1">
      <c r="A40" s="20" t="str">
        <f t="shared" si="3"/>
        <v/>
      </c>
      <c r="C40" s="323">
        <v>27</v>
      </c>
      <c r="D40" s="539"/>
      <c r="E40" s="539"/>
      <c r="F40" s="540"/>
      <c r="G40" s="540"/>
      <c r="H40" s="540"/>
      <c r="I40" s="540"/>
      <c r="J40" s="540"/>
      <c r="K40" s="410"/>
      <c r="L40" s="410"/>
      <c r="M40" s="410"/>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412"/>
      <c r="AM40" s="571"/>
      <c r="AN40" s="149"/>
      <c r="AS40" s="148">
        <v>27</v>
      </c>
      <c r="AT40" s="22" t="str">
        <f t="shared" si="0"/>
        <v>入力なし</v>
      </c>
      <c r="AU40" s="22" t="str">
        <f t="shared" si="9"/>
        <v/>
      </c>
      <c r="AV40" s="22" t="str">
        <f t="shared" si="10"/>
        <v/>
      </c>
      <c r="AW40" s="22" t="str">
        <f t="shared" si="1"/>
        <v/>
      </c>
      <c r="AX40" s="22" t="str">
        <f t="shared" si="11"/>
        <v/>
      </c>
      <c r="AY40" s="22" t="str">
        <f t="shared" si="12"/>
        <v/>
      </c>
      <c r="AZ40" s="22" t="str">
        <f t="shared" si="8"/>
        <v/>
      </c>
      <c r="BA40" s="286" t="str">
        <f t="shared" si="2"/>
        <v/>
      </c>
      <c r="BB40" s="150"/>
    </row>
    <row r="41" spans="1:54" ht="48.75" customHeight="1">
      <c r="A41" s="20" t="str">
        <f t="shared" si="3"/>
        <v/>
      </c>
      <c r="C41" s="323">
        <v>28</v>
      </c>
      <c r="D41" s="539"/>
      <c r="E41" s="539"/>
      <c r="F41" s="540"/>
      <c r="G41" s="540"/>
      <c r="H41" s="540"/>
      <c r="I41" s="540"/>
      <c r="J41" s="540"/>
      <c r="K41" s="410"/>
      <c r="L41" s="410"/>
      <c r="M41" s="410"/>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412"/>
      <c r="AM41" s="571"/>
      <c r="AN41" s="149"/>
      <c r="AS41" s="148">
        <v>28</v>
      </c>
      <c r="AT41" s="22" t="str">
        <f t="shared" si="0"/>
        <v>入力なし</v>
      </c>
      <c r="AU41" s="22" t="str">
        <f t="shared" si="9"/>
        <v/>
      </c>
      <c r="AV41" s="22" t="str">
        <f t="shared" si="10"/>
        <v/>
      </c>
      <c r="AW41" s="22" t="str">
        <f t="shared" si="1"/>
        <v/>
      </c>
      <c r="AX41" s="22" t="str">
        <f t="shared" si="11"/>
        <v/>
      </c>
      <c r="AY41" s="22" t="str">
        <f t="shared" si="12"/>
        <v/>
      </c>
      <c r="AZ41" s="22" t="str">
        <f t="shared" si="8"/>
        <v/>
      </c>
      <c r="BA41" s="286" t="str">
        <f t="shared" si="2"/>
        <v/>
      </c>
      <c r="BB41" s="150"/>
    </row>
    <row r="42" spans="1:54" ht="48.75" customHeight="1">
      <c r="A42" s="20" t="str">
        <f t="shared" si="3"/>
        <v/>
      </c>
      <c r="C42" s="323">
        <v>29</v>
      </c>
      <c r="D42" s="539"/>
      <c r="E42" s="539"/>
      <c r="F42" s="540"/>
      <c r="G42" s="540"/>
      <c r="H42" s="540"/>
      <c r="I42" s="540"/>
      <c r="J42" s="540"/>
      <c r="K42" s="410"/>
      <c r="L42" s="410"/>
      <c r="M42" s="410"/>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412"/>
      <c r="AM42" s="571"/>
      <c r="AN42" s="149"/>
      <c r="AS42" s="148">
        <v>29</v>
      </c>
      <c r="AT42" s="22" t="str">
        <f t="shared" si="0"/>
        <v>入力なし</v>
      </c>
      <c r="AU42" s="22" t="str">
        <f t="shared" si="9"/>
        <v/>
      </c>
      <c r="AV42" s="22" t="str">
        <f t="shared" si="10"/>
        <v/>
      </c>
      <c r="AW42" s="22" t="str">
        <f t="shared" si="1"/>
        <v/>
      </c>
      <c r="AX42" s="22" t="str">
        <f t="shared" si="11"/>
        <v/>
      </c>
      <c r="AY42" s="22" t="str">
        <f t="shared" si="12"/>
        <v/>
      </c>
      <c r="AZ42" s="22" t="str">
        <f t="shared" si="8"/>
        <v/>
      </c>
      <c r="BA42" s="286" t="str">
        <f t="shared" si="2"/>
        <v/>
      </c>
      <c r="BB42" s="150"/>
    </row>
    <row r="43" spans="1:54" ht="48.75" customHeight="1">
      <c r="A43" s="20" t="str">
        <f t="shared" si="3"/>
        <v/>
      </c>
      <c r="C43" s="323">
        <v>30</v>
      </c>
      <c r="D43" s="539"/>
      <c r="E43" s="539"/>
      <c r="F43" s="540"/>
      <c r="G43" s="540"/>
      <c r="H43" s="540"/>
      <c r="I43" s="540"/>
      <c r="J43" s="540"/>
      <c r="K43" s="410"/>
      <c r="L43" s="410"/>
      <c r="M43" s="410"/>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412"/>
      <c r="AM43" s="571"/>
      <c r="AN43" s="149"/>
      <c r="AS43" s="148">
        <v>30</v>
      </c>
      <c r="AT43" s="22" t="str">
        <f t="shared" si="0"/>
        <v>入力なし</v>
      </c>
      <c r="AU43" s="22" t="str">
        <f t="shared" si="9"/>
        <v/>
      </c>
      <c r="AV43" s="22" t="str">
        <f t="shared" si="10"/>
        <v/>
      </c>
      <c r="AW43" s="22" t="str">
        <f t="shared" si="1"/>
        <v/>
      </c>
      <c r="AX43" s="22" t="str">
        <f t="shared" si="11"/>
        <v/>
      </c>
      <c r="AY43" s="22" t="str">
        <f t="shared" si="12"/>
        <v/>
      </c>
      <c r="AZ43" s="22" t="str">
        <f t="shared" si="8"/>
        <v/>
      </c>
      <c r="BA43" s="286" t="str">
        <f t="shared" si="2"/>
        <v/>
      </c>
      <c r="BB43" s="150"/>
    </row>
    <row r="44" spans="1:54" ht="48.75" customHeight="1">
      <c r="A44" s="20" t="str">
        <f t="shared" si="3"/>
        <v/>
      </c>
      <c r="C44" s="323">
        <v>31</v>
      </c>
      <c r="D44" s="539"/>
      <c r="E44" s="539"/>
      <c r="F44" s="540"/>
      <c r="G44" s="540"/>
      <c r="H44" s="540"/>
      <c r="I44" s="540"/>
      <c r="J44" s="540"/>
      <c r="K44" s="410"/>
      <c r="L44" s="410"/>
      <c r="M44" s="410"/>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412"/>
      <c r="AM44" s="571"/>
      <c r="AN44" s="149"/>
      <c r="AS44" s="148">
        <v>31</v>
      </c>
      <c r="AT44" s="22" t="str">
        <f t="shared" si="0"/>
        <v>入力なし</v>
      </c>
      <c r="AU44" s="22" t="str">
        <f t="shared" si="9"/>
        <v/>
      </c>
      <c r="AV44" s="22" t="str">
        <f t="shared" si="10"/>
        <v/>
      </c>
      <c r="AW44" s="22" t="str">
        <f t="shared" si="1"/>
        <v/>
      </c>
      <c r="AX44" s="22" t="str">
        <f t="shared" si="11"/>
        <v/>
      </c>
      <c r="AY44" s="22" t="str">
        <f t="shared" si="12"/>
        <v/>
      </c>
      <c r="AZ44" s="22" t="str">
        <f t="shared" si="8"/>
        <v/>
      </c>
      <c r="BA44" s="286" t="str">
        <f t="shared" si="2"/>
        <v/>
      </c>
      <c r="BB44" s="150"/>
    </row>
    <row r="45" spans="1:54" ht="48.75" customHeight="1">
      <c r="A45" s="20" t="str">
        <f t="shared" si="3"/>
        <v/>
      </c>
      <c r="C45" s="323">
        <v>32</v>
      </c>
      <c r="D45" s="539"/>
      <c r="E45" s="539"/>
      <c r="F45" s="540"/>
      <c r="G45" s="540"/>
      <c r="H45" s="540"/>
      <c r="I45" s="540"/>
      <c r="J45" s="540"/>
      <c r="K45" s="410"/>
      <c r="L45" s="410"/>
      <c r="M45" s="410"/>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412"/>
      <c r="AM45" s="571"/>
      <c r="AN45" s="149"/>
      <c r="AS45" s="148">
        <v>32</v>
      </c>
      <c r="AT45" s="22" t="str">
        <f t="shared" si="0"/>
        <v>入力なし</v>
      </c>
      <c r="AU45" s="22" t="str">
        <f t="shared" si="9"/>
        <v/>
      </c>
      <c r="AV45" s="22" t="str">
        <f t="shared" si="10"/>
        <v/>
      </c>
      <c r="AW45" s="22" t="str">
        <f t="shared" si="1"/>
        <v/>
      </c>
      <c r="AX45" s="22" t="str">
        <f t="shared" si="11"/>
        <v/>
      </c>
      <c r="AY45" s="22" t="str">
        <f t="shared" si="12"/>
        <v/>
      </c>
      <c r="AZ45" s="22" t="str">
        <f t="shared" si="8"/>
        <v/>
      </c>
      <c r="BA45" s="286" t="str">
        <f t="shared" si="2"/>
        <v/>
      </c>
      <c r="BB45" s="150"/>
    </row>
    <row r="46" spans="1:54" ht="48.75" customHeight="1">
      <c r="A46" s="20" t="str">
        <f t="shared" si="3"/>
        <v/>
      </c>
      <c r="C46" s="323">
        <v>33</v>
      </c>
      <c r="D46" s="539"/>
      <c r="E46" s="539"/>
      <c r="F46" s="540"/>
      <c r="G46" s="540"/>
      <c r="H46" s="540"/>
      <c r="I46" s="540"/>
      <c r="J46" s="540"/>
      <c r="K46" s="410"/>
      <c r="L46" s="410"/>
      <c r="M46" s="410"/>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412"/>
      <c r="AM46" s="571"/>
      <c r="AN46" s="149"/>
      <c r="AS46" s="148">
        <v>33</v>
      </c>
      <c r="AT46" s="22" t="str">
        <f t="shared" si="0"/>
        <v>入力なし</v>
      </c>
      <c r="AU46" s="22" t="str">
        <f t="shared" si="9"/>
        <v/>
      </c>
      <c r="AV46" s="22" t="str">
        <f t="shared" si="10"/>
        <v/>
      </c>
      <c r="AW46" s="22" t="str">
        <f t="shared" ref="AW46:AW77" si="13">IF(AT46="入力なし","",IF(RIGHT(F46,4)="（国外）",IF(K46&lt;&gt;"","",AW$11),""))</f>
        <v/>
      </c>
      <c r="AX46" s="22" t="str">
        <f t="shared" si="11"/>
        <v/>
      </c>
      <c r="AY46" s="22" t="str">
        <f t="shared" si="12"/>
        <v/>
      </c>
      <c r="AZ46" s="22" t="str">
        <f t="shared" si="8"/>
        <v/>
      </c>
      <c r="BA46" s="286" t="str">
        <f t="shared" ref="BA46:BA77" si="14">IF(AT46="入力なし","",IF(AZ46="","",CONCATENATE("■入力してください：",AZ46)))</f>
        <v/>
      </c>
      <c r="BB46" s="150"/>
    </row>
    <row r="47" spans="1:54" ht="48.75" customHeight="1">
      <c r="A47" s="20" t="str">
        <f t="shared" si="3"/>
        <v/>
      </c>
      <c r="C47" s="323">
        <v>34</v>
      </c>
      <c r="D47" s="539"/>
      <c r="E47" s="539"/>
      <c r="F47" s="540"/>
      <c r="G47" s="540"/>
      <c r="H47" s="540"/>
      <c r="I47" s="540"/>
      <c r="J47" s="540"/>
      <c r="K47" s="410"/>
      <c r="L47" s="410"/>
      <c r="M47" s="410"/>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412"/>
      <c r="AM47" s="571"/>
      <c r="AN47" s="149"/>
      <c r="AS47" s="148">
        <v>34</v>
      </c>
      <c r="AT47" s="22" t="str">
        <f t="shared" si="0"/>
        <v>入力なし</v>
      </c>
      <c r="AU47" s="22" t="str">
        <f t="shared" si="9"/>
        <v/>
      </c>
      <c r="AV47" s="22" t="str">
        <f t="shared" si="10"/>
        <v/>
      </c>
      <c r="AW47" s="22" t="str">
        <f t="shared" si="13"/>
        <v/>
      </c>
      <c r="AX47" s="22" t="str">
        <f t="shared" si="11"/>
        <v/>
      </c>
      <c r="AY47" s="22" t="str">
        <f t="shared" si="12"/>
        <v/>
      </c>
      <c r="AZ47" s="22" t="str">
        <f t="shared" si="8"/>
        <v/>
      </c>
      <c r="BA47" s="286" t="str">
        <f t="shared" si="14"/>
        <v/>
      </c>
      <c r="BB47" s="150"/>
    </row>
    <row r="48" spans="1:54" ht="48.75" customHeight="1">
      <c r="A48" s="20" t="str">
        <f t="shared" si="3"/>
        <v/>
      </c>
      <c r="C48" s="323">
        <v>35</v>
      </c>
      <c r="D48" s="539"/>
      <c r="E48" s="539"/>
      <c r="F48" s="540"/>
      <c r="G48" s="540"/>
      <c r="H48" s="540"/>
      <c r="I48" s="540"/>
      <c r="J48" s="540"/>
      <c r="K48" s="410"/>
      <c r="L48" s="410"/>
      <c r="M48" s="410"/>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412"/>
      <c r="AM48" s="571"/>
      <c r="AN48" s="149"/>
      <c r="AS48" s="148">
        <v>35</v>
      </c>
      <c r="AT48" s="22" t="str">
        <f t="shared" si="0"/>
        <v>入力なし</v>
      </c>
      <c r="AU48" s="22" t="str">
        <f t="shared" si="9"/>
        <v/>
      </c>
      <c r="AV48" s="22" t="str">
        <f t="shared" si="10"/>
        <v/>
      </c>
      <c r="AW48" s="22" t="str">
        <f t="shared" si="13"/>
        <v/>
      </c>
      <c r="AX48" s="22" t="str">
        <f t="shared" si="11"/>
        <v/>
      </c>
      <c r="AY48" s="22" t="str">
        <f t="shared" si="12"/>
        <v/>
      </c>
      <c r="AZ48" s="22" t="str">
        <f t="shared" si="8"/>
        <v/>
      </c>
      <c r="BA48" s="286" t="str">
        <f t="shared" si="14"/>
        <v/>
      </c>
      <c r="BB48" s="150"/>
    </row>
    <row r="49" spans="1:54" ht="48.75" customHeight="1">
      <c r="A49" s="20" t="str">
        <f t="shared" si="3"/>
        <v/>
      </c>
      <c r="C49" s="323">
        <v>36</v>
      </c>
      <c r="D49" s="539"/>
      <c r="E49" s="539"/>
      <c r="F49" s="540"/>
      <c r="G49" s="540"/>
      <c r="H49" s="540"/>
      <c r="I49" s="540"/>
      <c r="J49" s="540"/>
      <c r="K49" s="410"/>
      <c r="L49" s="410"/>
      <c r="M49" s="410"/>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412"/>
      <c r="AM49" s="571"/>
      <c r="AN49" s="149"/>
      <c r="AS49" s="148">
        <v>36</v>
      </c>
      <c r="AT49" s="22" t="str">
        <f t="shared" si="0"/>
        <v>入力なし</v>
      </c>
      <c r="AU49" s="22" t="str">
        <f t="shared" si="9"/>
        <v/>
      </c>
      <c r="AV49" s="22" t="str">
        <f t="shared" si="10"/>
        <v/>
      </c>
      <c r="AW49" s="22" t="str">
        <f t="shared" si="13"/>
        <v/>
      </c>
      <c r="AX49" s="22" t="str">
        <f t="shared" si="11"/>
        <v/>
      </c>
      <c r="AY49" s="22" t="str">
        <f t="shared" si="12"/>
        <v/>
      </c>
      <c r="AZ49" s="22" t="str">
        <f t="shared" si="8"/>
        <v/>
      </c>
      <c r="BA49" s="286" t="str">
        <f t="shared" si="14"/>
        <v/>
      </c>
      <c r="BB49" s="150"/>
    </row>
    <row r="50" spans="1:54" ht="48.75" customHeight="1">
      <c r="A50" s="20" t="str">
        <f t="shared" si="3"/>
        <v/>
      </c>
      <c r="C50" s="323">
        <v>37</v>
      </c>
      <c r="D50" s="539"/>
      <c r="E50" s="539"/>
      <c r="F50" s="540"/>
      <c r="G50" s="540"/>
      <c r="H50" s="540"/>
      <c r="I50" s="540"/>
      <c r="J50" s="540"/>
      <c r="K50" s="410"/>
      <c r="L50" s="410"/>
      <c r="M50" s="410"/>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412"/>
      <c r="AM50" s="571"/>
      <c r="AN50" s="149"/>
      <c r="AS50" s="148">
        <v>37</v>
      </c>
      <c r="AT50" s="22" t="str">
        <f t="shared" si="0"/>
        <v>入力なし</v>
      </c>
      <c r="AU50" s="22" t="str">
        <f t="shared" si="9"/>
        <v/>
      </c>
      <c r="AV50" s="22" t="str">
        <f t="shared" si="10"/>
        <v/>
      </c>
      <c r="AW50" s="22" t="str">
        <f t="shared" si="13"/>
        <v/>
      </c>
      <c r="AX50" s="22" t="str">
        <f t="shared" si="11"/>
        <v/>
      </c>
      <c r="AY50" s="22" t="str">
        <f t="shared" si="12"/>
        <v/>
      </c>
      <c r="AZ50" s="22" t="str">
        <f t="shared" si="8"/>
        <v/>
      </c>
      <c r="BA50" s="286" t="str">
        <f t="shared" si="14"/>
        <v/>
      </c>
      <c r="BB50" s="150"/>
    </row>
    <row r="51" spans="1:54" ht="48.75" customHeight="1">
      <c r="A51" s="20" t="str">
        <f t="shared" si="3"/>
        <v/>
      </c>
      <c r="C51" s="323">
        <v>38</v>
      </c>
      <c r="D51" s="539"/>
      <c r="E51" s="539"/>
      <c r="F51" s="540"/>
      <c r="G51" s="540"/>
      <c r="H51" s="540"/>
      <c r="I51" s="540"/>
      <c r="J51" s="540"/>
      <c r="K51" s="410"/>
      <c r="L51" s="410"/>
      <c r="M51" s="410"/>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412"/>
      <c r="AM51" s="571"/>
      <c r="AN51" s="149"/>
      <c r="AS51" s="148">
        <v>38</v>
      </c>
      <c r="AT51" s="22" t="str">
        <f t="shared" si="0"/>
        <v>入力なし</v>
      </c>
      <c r="AU51" s="22" t="str">
        <f t="shared" si="9"/>
        <v/>
      </c>
      <c r="AV51" s="22" t="str">
        <f t="shared" si="10"/>
        <v/>
      </c>
      <c r="AW51" s="22" t="str">
        <f t="shared" si="13"/>
        <v/>
      </c>
      <c r="AX51" s="22" t="str">
        <f t="shared" si="11"/>
        <v/>
      </c>
      <c r="AY51" s="22" t="str">
        <f t="shared" si="12"/>
        <v/>
      </c>
      <c r="AZ51" s="22" t="str">
        <f t="shared" si="8"/>
        <v/>
      </c>
      <c r="BA51" s="286" t="str">
        <f t="shared" si="14"/>
        <v/>
      </c>
      <c r="BB51" s="150"/>
    </row>
    <row r="52" spans="1:54" ht="48.75" customHeight="1">
      <c r="A52" s="20" t="str">
        <f t="shared" si="3"/>
        <v/>
      </c>
      <c r="C52" s="323">
        <v>39</v>
      </c>
      <c r="D52" s="539"/>
      <c r="E52" s="539"/>
      <c r="F52" s="540"/>
      <c r="G52" s="540"/>
      <c r="H52" s="540"/>
      <c r="I52" s="540"/>
      <c r="J52" s="540"/>
      <c r="K52" s="410"/>
      <c r="L52" s="410"/>
      <c r="M52" s="410"/>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412"/>
      <c r="AM52" s="571"/>
      <c r="AN52" s="149"/>
      <c r="AS52" s="148">
        <v>39</v>
      </c>
      <c r="AT52" s="22" t="str">
        <f t="shared" si="0"/>
        <v>入力なし</v>
      </c>
      <c r="AU52" s="22" t="str">
        <f t="shared" si="9"/>
        <v/>
      </c>
      <c r="AV52" s="22" t="str">
        <f t="shared" si="10"/>
        <v/>
      </c>
      <c r="AW52" s="22" t="str">
        <f t="shared" si="13"/>
        <v/>
      </c>
      <c r="AX52" s="22" t="str">
        <f t="shared" si="11"/>
        <v/>
      </c>
      <c r="AY52" s="22" t="str">
        <f t="shared" si="12"/>
        <v/>
      </c>
      <c r="AZ52" s="22" t="str">
        <f t="shared" si="8"/>
        <v/>
      </c>
      <c r="BA52" s="286" t="str">
        <f t="shared" si="14"/>
        <v/>
      </c>
      <c r="BB52" s="150"/>
    </row>
    <row r="53" spans="1:54" ht="48.75" customHeight="1">
      <c r="A53" s="20" t="str">
        <f t="shared" si="3"/>
        <v/>
      </c>
      <c r="C53" s="323">
        <v>40</v>
      </c>
      <c r="D53" s="539"/>
      <c r="E53" s="539"/>
      <c r="F53" s="540"/>
      <c r="G53" s="540"/>
      <c r="H53" s="540"/>
      <c r="I53" s="540"/>
      <c r="J53" s="540"/>
      <c r="K53" s="410"/>
      <c r="L53" s="410"/>
      <c r="M53" s="410"/>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412"/>
      <c r="AM53" s="571"/>
      <c r="AN53" s="149"/>
      <c r="AS53" s="148">
        <v>40</v>
      </c>
      <c r="AT53" s="22" t="str">
        <f t="shared" si="0"/>
        <v>入力なし</v>
      </c>
      <c r="AU53" s="22" t="str">
        <f t="shared" si="9"/>
        <v/>
      </c>
      <c r="AV53" s="22" t="str">
        <f t="shared" si="10"/>
        <v/>
      </c>
      <c r="AW53" s="22" t="str">
        <f t="shared" si="13"/>
        <v/>
      </c>
      <c r="AX53" s="22" t="str">
        <f t="shared" si="11"/>
        <v/>
      </c>
      <c r="AY53" s="22" t="str">
        <f t="shared" si="12"/>
        <v/>
      </c>
      <c r="AZ53" s="22" t="str">
        <f t="shared" si="8"/>
        <v/>
      </c>
      <c r="BA53" s="286" t="str">
        <f t="shared" si="14"/>
        <v/>
      </c>
      <c r="BB53" s="150"/>
    </row>
    <row r="54" spans="1:54" ht="48.75" customHeight="1">
      <c r="A54" s="20" t="str">
        <f t="shared" si="3"/>
        <v/>
      </c>
      <c r="C54" s="323">
        <v>41</v>
      </c>
      <c r="D54" s="539"/>
      <c r="E54" s="539"/>
      <c r="F54" s="540"/>
      <c r="G54" s="540"/>
      <c r="H54" s="540"/>
      <c r="I54" s="540"/>
      <c r="J54" s="540"/>
      <c r="K54" s="410"/>
      <c r="L54" s="410"/>
      <c r="M54" s="410"/>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412"/>
      <c r="AM54" s="571"/>
      <c r="AN54" s="149"/>
      <c r="AS54" s="148">
        <v>41</v>
      </c>
      <c r="AT54" s="22" t="str">
        <f t="shared" si="0"/>
        <v>入力なし</v>
      </c>
      <c r="AU54" s="22" t="str">
        <f t="shared" si="9"/>
        <v/>
      </c>
      <c r="AV54" s="22" t="str">
        <f t="shared" si="10"/>
        <v/>
      </c>
      <c r="AW54" s="22" t="str">
        <f t="shared" si="13"/>
        <v/>
      </c>
      <c r="AX54" s="22" t="str">
        <f t="shared" si="11"/>
        <v/>
      </c>
      <c r="AY54" s="22" t="str">
        <f t="shared" si="12"/>
        <v/>
      </c>
      <c r="AZ54" s="22" t="str">
        <f t="shared" si="8"/>
        <v/>
      </c>
      <c r="BA54" s="286" t="str">
        <f t="shared" si="14"/>
        <v/>
      </c>
      <c r="BB54" s="150"/>
    </row>
    <row r="55" spans="1:54" ht="48.75" customHeight="1">
      <c r="A55" s="20" t="str">
        <f t="shared" si="3"/>
        <v/>
      </c>
      <c r="C55" s="323">
        <v>42</v>
      </c>
      <c r="D55" s="539"/>
      <c r="E55" s="539"/>
      <c r="F55" s="540"/>
      <c r="G55" s="540"/>
      <c r="H55" s="540"/>
      <c r="I55" s="540"/>
      <c r="J55" s="540"/>
      <c r="K55" s="410"/>
      <c r="L55" s="410"/>
      <c r="M55" s="410"/>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412"/>
      <c r="AM55" s="571"/>
      <c r="AN55" s="149"/>
      <c r="AS55" s="148">
        <v>42</v>
      </c>
      <c r="AT55" s="22" t="str">
        <f t="shared" si="0"/>
        <v>入力なし</v>
      </c>
      <c r="AU55" s="22" t="str">
        <f t="shared" si="9"/>
        <v/>
      </c>
      <c r="AV55" s="22" t="str">
        <f t="shared" si="10"/>
        <v/>
      </c>
      <c r="AW55" s="22" t="str">
        <f t="shared" si="13"/>
        <v/>
      </c>
      <c r="AX55" s="22" t="str">
        <f t="shared" si="11"/>
        <v/>
      </c>
      <c r="AY55" s="22" t="str">
        <f t="shared" si="12"/>
        <v/>
      </c>
      <c r="AZ55" s="22" t="str">
        <f t="shared" si="8"/>
        <v/>
      </c>
      <c r="BA55" s="286" t="str">
        <f t="shared" si="14"/>
        <v/>
      </c>
      <c r="BB55" s="150"/>
    </row>
    <row r="56" spans="1:54" ht="48.75" customHeight="1">
      <c r="A56" s="20" t="str">
        <f t="shared" si="3"/>
        <v/>
      </c>
      <c r="C56" s="323">
        <v>43</v>
      </c>
      <c r="D56" s="539"/>
      <c r="E56" s="539"/>
      <c r="F56" s="540"/>
      <c r="G56" s="540"/>
      <c r="H56" s="540"/>
      <c r="I56" s="540"/>
      <c r="J56" s="540"/>
      <c r="K56" s="410"/>
      <c r="L56" s="410"/>
      <c r="M56" s="410"/>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412"/>
      <c r="AM56" s="571"/>
      <c r="AN56" s="149"/>
      <c r="AS56" s="148">
        <v>43</v>
      </c>
      <c r="AT56" s="22" t="str">
        <f t="shared" si="0"/>
        <v>入力なし</v>
      </c>
      <c r="AU56" s="22" t="str">
        <f t="shared" si="9"/>
        <v/>
      </c>
      <c r="AV56" s="22" t="str">
        <f t="shared" si="10"/>
        <v/>
      </c>
      <c r="AW56" s="22" t="str">
        <f t="shared" si="13"/>
        <v/>
      </c>
      <c r="AX56" s="22" t="str">
        <f t="shared" si="11"/>
        <v/>
      </c>
      <c r="AY56" s="22" t="str">
        <f t="shared" si="12"/>
        <v/>
      </c>
      <c r="AZ56" s="22" t="str">
        <f t="shared" si="8"/>
        <v/>
      </c>
      <c r="BA56" s="286" t="str">
        <f t="shared" si="14"/>
        <v/>
      </c>
      <c r="BB56" s="150"/>
    </row>
    <row r="57" spans="1:54" ht="48.75" customHeight="1">
      <c r="A57" s="20" t="str">
        <f t="shared" si="3"/>
        <v/>
      </c>
      <c r="C57" s="323">
        <v>44</v>
      </c>
      <c r="D57" s="539"/>
      <c r="E57" s="539"/>
      <c r="F57" s="540"/>
      <c r="G57" s="540"/>
      <c r="H57" s="540"/>
      <c r="I57" s="540"/>
      <c r="J57" s="540"/>
      <c r="K57" s="410"/>
      <c r="L57" s="410"/>
      <c r="M57" s="410"/>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412"/>
      <c r="AM57" s="571"/>
      <c r="AN57" s="149"/>
      <c r="AS57" s="148">
        <v>44</v>
      </c>
      <c r="AT57" s="22" t="str">
        <f t="shared" si="0"/>
        <v>入力なし</v>
      </c>
      <c r="AU57" s="22" t="str">
        <f t="shared" si="9"/>
        <v/>
      </c>
      <c r="AV57" s="22" t="str">
        <f t="shared" si="10"/>
        <v/>
      </c>
      <c r="AW57" s="22" t="str">
        <f t="shared" si="13"/>
        <v/>
      </c>
      <c r="AX57" s="22" t="str">
        <f t="shared" si="11"/>
        <v/>
      </c>
      <c r="AY57" s="22" t="str">
        <f t="shared" si="12"/>
        <v/>
      </c>
      <c r="AZ57" s="22" t="str">
        <f t="shared" si="8"/>
        <v/>
      </c>
      <c r="BA57" s="286" t="str">
        <f t="shared" si="14"/>
        <v/>
      </c>
      <c r="BB57" s="150"/>
    </row>
    <row r="58" spans="1:54" ht="48.75" customHeight="1">
      <c r="A58" s="20" t="str">
        <f t="shared" si="3"/>
        <v/>
      </c>
      <c r="C58" s="323">
        <v>45</v>
      </c>
      <c r="D58" s="539"/>
      <c r="E58" s="539"/>
      <c r="F58" s="540"/>
      <c r="G58" s="540"/>
      <c r="H58" s="540"/>
      <c r="I58" s="540"/>
      <c r="J58" s="540"/>
      <c r="K58" s="410"/>
      <c r="L58" s="410"/>
      <c r="M58" s="410"/>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412"/>
      <c r="AM58" s="571"/>
      <c r="AN58" s="149"/>
      <c r="AS58" s="148">
        <v>45</v>
      </c>
      <c r="AT58" s="22" t="str">
        <f t="shared" si="0"/>
        <v>入力なし</v>
      </c>
      <c r="AU58" s="22" t="str">
        <f t="shared" si="9"/>
        <v/>
      </c>
      <c r="AV58" s="22" t="str">
        <f t="shared" si="10"/>
        <v/>
      </c>
      <c r="AW58" s="22" t="str">
        <f t="shared" si="13"/>
        <v/>
      </c>
      <c r="AX58" s="22" t="str">
        <f t="shared" si="11"/>
        <v/>
      </c>
      <c r="AY58" s="22" t="str">
        <f t="shared" si="12"/>
        <v/>
      </c>
      <c r="AZ58" s="22" t="str">
        <f t="shared" si="8"/>
        <v/>
      </c>
      <c r="BA58" s="286" t="str">
        <f t="shared" si="14"/>
        <v/>
      </c>
      <c r="BB58" s="150"/>
    </row>
    <row r="59" spans="1:54" ht="48.75" customHeight="1">
      <c r="A59" s="20" t="str">
        <f t="shared" si="3"/>
        <v/>
      </c>
      <c r="C59" s="323">
        <v>46</v>
      </c>
      <c r="D59" s="539"/>
      <c r="E59" s="539"/>
      <c r="F59" s="540"/>
      <c r="G59" s="540"/>
      <c r="H59" s="540"/>
      <c r="I59" s="540"/>
      <c r="J59" s="540"/>
      <c r="K59" s="410"/>
      <c r="L59" s="410"/>
      <c r="M59" s="410"/>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412"/>
      <c r="AM59" s="571"/>
      <c r="AN59" s="149"/>
      <c r="AS59" s="148">
        <v>46</v>
      </c>
      <c r="AT59" s="22" t="str">
        <f t="shared" si="0"/>
        <v>入力なし</v>
      </c>
      <c r="AU59" s="22" t="str">
        <f t="shared" si="9"/>
        <v/>
      </c>
      <c r="AV59" s="22" t="str">
        <f t="shared" si="10"/>
        <v/>
      </c>
      <c r="AW59" s="22" t="str">
        <f t="shared" si="13"/>
        <v/>
      </c>
      <c r="AX59" s="22" t="str">
        <f t="shared" si="11"/>
        <v/>
      </c>
      <c r="AY59" s="22" t="str">
        <f t="shared" si="12"/>
        <v/>
      </c>
      <c r="AZ59" s="22" t="str">
        <f t="shared" si="8"/>
        <v/>
      </c>
      <c r="BA59" s="286" t="str">
        <f t="shared" si="14"/>
        <v/>
      </c>
      <c r="BB59" s="150"/>
    </row>
    <row r="60" spans="1:54" ht="48.75" customHeight="1">
      <c r="A60" s="20" t="str">
        <f t="shared" si="3"/>
        <v/>
      </c>
      <c r="C60" s="323">
        <v>47</v>
      </c>
      <c r="D60" s="539"/>
      <c r="E60" s="539"/>
      <c r="F60" s="540"/>
      <c r="G60" s="540"/>
      <c r="H60" s="540"/>
      <c r="I60" s="540"/>
      <c r="J60" s="540"/>
      <c r="K60" s="410"/>
      <c r="L60" s="410"/>
      <c r="M60" s="410"/>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412"/>
      <c r="AM60" s="571"/>
      <c r="AN60" s="149"/>
      <c r="AS60" s="148">
        <v>47</v>
      </c>
      <c r="AT60" s="22" t="str">
        <f t="shared" si="0"/>
        <v>入力なし</v>
      </c>
      <c r="AU60" s="22" t="str">
        <f t="shared" si="9"/>
        <v/>
      </c>
      <c r="AV60" s="22" t="str">
        <f t="shared" si="10"/>
        <v/>
      </c>
      <c r="AW60" s="22" t="str">
        <f t="shared" si="13"/>
        <v/>
      </c>
      <c r="AX60" s="22" t="str">
        <f t="shared" si="11"/>
        <v/>
      </c>
      <c r="AY60" s="22" t="str">
        <f t="shared" si="12"/>
        <v/>
      </c>
      <c r="AZ60" s="22" t="str">
        <f t="shared" si="8"/>
        <v/>
      </c>
      <c r="BA60" s="286" t="str">
        <f t="shared" si="14"/>
        <v/>
      </c>
      <c r="BB60" s="150"/>
    </row>
    <row r="61" spans="1:54" ht="48.75" customHeight="1">
      <c r="A61" s="20" t="str">
        <f t="shared" si="3"/>
        <v/>
      </c>
      <c r="C61" s="323">
        <v>48</v>
      </c>
      <c r="D61" s="539"/>
      <c r="E61" s="539"/>
      <c r="F61" s="540"/>
      <c r="G61" s="540"/>
      <c r="H61" s="540"/>
      <c r="I61" s="540"/>
      <c r="J61" s="540"/>
      <c r="K61" s="410"/>
      <c r="L61" s="410"/>
      <c r="M61" s="410"/>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412"/>
      <c r="AM61" s="571"/>
      <c r="AN61" s="149"/>
      <c r="AS61" s="148">
        <v>48</v>
      </c>
      <c r="AT61" s="22" t="str">
        <f t="shared" si="0"/>
        <v>入力なし</v>
      </c>
      <c r="AU61" s="22" t="str">
        <f t="shared" si="9"/>
        <v/>
      </c>
      <c r="AV61" s="22" t="str">
        <f t="shared" si="10"/>
        <v/>
      </c>
      <c r="AW61" s="22" t="str">
        <f t="shared" si="13"/>
        <v/>
      </c>
      <c r="AX61" s="22" t="str">
        <f t="shared" si="11"/>
        <v/>
      </c>
      <c r="AY61" s="22" t="str">
        <f t="shared" si="12"/>
        <v/>
      </c>
      <c r="AZ61" s="22" t="str">
        <f t="shared" si="8"/>
        <v/>
      </c>
      <c r="BA61" s="286" t="str">
        <f t="shared" si="14"/>
        <v/>
      </c>
      <c r="BB61" s="150"/>
    </row>
    <row r="62" spans="1:54" ht="48.75" customHeight="1">
      <c r="A62" s="20" t="str">
        <f t="shared" si="3"/>
        <v/>
      </c>
      <c r="C62" s="323">
        <v>49</v>
      </c>
      <c r="D62" s="539"/>
      <c r="E62" s="539"/>
      <c r="F62" s="540"/>
      <c r="G62" s="540"/>
      <c r="H62" s="540"/>
      <c r="I62" s="540"/>
      <c r="J62" s="540"/>
      <c r="K62" s="410"/>
      <c r="L62" s="410"/>
      <c r="M62" s="410"/>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412"/>
      <c r="AM62" s="571"/>
      <c r="AN62" s="149"/>
      <c r="AS62" s="148">
        <v>49</v>
      </c>
      <c r="AT62" s="22" t="str">
        <f t="shared" si="0"/>
        <v>入力なし</v>
      </c>
      <c r="AU62" s="22" t="str">
        <f t="shared" si="9"/>
        <v/>
      </c>
      <c r="AV62" s="22" t="str">
        <f t="shared" si="10"/>
        <v/>
      </c>
      <c r="AW62" s="22" t="str">
        <f t="shared" si="13"/>
        <v/>
      </c>
      <c r="AX62" s="22" t="str">
        <f t="shared" si="11"/>
        <v/>
      </c>
      <c r="AY62" s="22" t="str">
        <f t="shared" si="12"/>
        <v/>
      </c>
      <c r="AZ62" s="22" t="str">
        <f t="shared" si="8"/>
        <v/>
      </c>
      <c r="BA62" s="286" t="str">
        <f t="shared" si="14"/>
        <v/>
      </c>
      <c r="BB62" s="150"/>
    </row>
    <row r="63" spans="1:54" ht="48.75" customHeight="1">
      <c r="A63" s="20" t="str">
        <f t="shared" si="3"/>
        <v/>
      </c>
      <c r="C63" s="323">
        <v>50</v>
      </c>
      <c r="D63" s="539"/>
      <c r="E63" s="539"/>
      <c r="F63" s="540"/>
      <c r="G63" s="540"/>
      <c r="H63" s="540"/>
      <c r="I63" s="540"/>
      <c r="J63" s="540"/>
      <c r="K63" s="410"/>
      <c r="L63" s="410"/>
      <c r="M63" s="410"/>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412"/>
      <c r="AM63" s="571"/>
      <c r="AN63" s="149"/>
      <c r="AS63" s="148">
        <v>50</v>
      </c>
      <c r="AT63" s="22" t="str">
        <f t="shared" si="0"/>
        <v>入力なし</v>
      </c>
      <c r="AU63" s="22" t="str">
        <f t="shared" si="9"/>
        <v/>
      </c>
      <c r="AV63" s="22" t="str">
        <f t="shared" si="10"/>
        <v/>
      </c>
      <c r="AW63" s="22" t="str">
        <f t="shared" si="13"/>
        <v/>
      </c>
      <c r="AX63" s="22" t="str">
        <f t="shared" si="11"/>
        <v/>
      </c>
      <c r="AY63" s="22" t="str">
        <f t="shared" si="12"/>
        <v/>
      </c>
      <c r="AZ63" s="22" t="str">
        <f t="shared" si="8"/>
        <v/>
      </c>
      <c r="BA63" s="286" t="str">
        <f t="shared" si="14"/>
        <v/>
      </c>
      <c r="BB63" s="150"/>
    </row>
    <row r="64" spans="1:54" ht="48.75" customHeight="1">
      <c r="A64" s="20" t="str">
        <f t="shared" si="3"/>
        <v/>
      </c>
      <c r="C64" s="323">
        <v>51</v>
      </c>
      <c r="D64" s="539"/>
      <c r="E64" s="539"/>
      <c r="F64" s="540"/>
      <c r="G64" s="540"/>
      <c r="H64" s="540"/>
      <c r="I64" s="540"/>
      <c r="J64" s="540"/>
      <c r="K64" s="410"/>
      <c r="L64" s="410"/>
      <c r="M64" s="410"/>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412"/>
      <c r="AM64" s="571"/>
      <c r="AN64" s="149"/>
      <c r="AS64" s="148">
        <v>51</v>
      </c>
      <c r="AT64" s="22" t="str">
        <f t="shared" si="0"/>
        <v>入力なし</v>
      </c>
      <c r="AU64" s="22" t="str">
        <f t="shared" si="9"/>
        <v/>
      </c>
      <c r="AV64" s="22" t="str">
        <f t="shared" si="10"/>
        <v/>
      </c>
      <c r="AW64" s="22" t="str">
        <f t="shared" si="13"/>
        <v/>
      </c>
      <c r="AX64" s="22" t="str">
        <f t="shared" si="11"/>
        <v/>
      </c>
      <c r="AY64" s="22" t="str">
        <f t="shared" si="12"/>
        <v/>
      </c>
      <c r="AZ64" s="22" t="str">
        <f t="shared" si="8"/>
        <v/>
      </c>
      <c r="BA64" s="286" t="str">
        <f t="shared" si="14"/>
        <v/>
      </c>
      <c r="BB64" s="150"/>
    </row>
    <row r="65" spans="1:54" ht="48.75" customHeight="1">
      <c r="A65" s="20" t="str">
        <f t="shared" si="3"/>
        <v/>
      </c>
      <c r="C65" s="323">
        <v>52</v>
      </c>
      <c r="D65" s="539"/>
      <c r="E65" s="539"/>
      <c r="F65" s="540"/>
      <c r="G65" s="540"/>
      <c r="H65" s="540"/>
      <c r="I65" s="540"/>
      <c r="J65" s="540"/>
      <c r="K65" s="410"/>
      <c r="L65" s="410"/>
      <c r="M65" s="410"/>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412"/>
      <c r="AM65" s="571"/>
      <c r="AN65" s="149"/>
      <c r="AS65" s="148">
        <v>52</v>
      </c>
      <c r="AT65" s="22" t="str">
        <f t="shared" si="0"/>
        <v>入力なし</v>
      </c>
      <c r="AU65" s="22" t="str">
        <f t="shared" si="9"/>
        <v/>
      </c>
      <c r="AV65" s="22" t="str">
        <f t="shared" si="10"/>
        <v/>
      </c>
      <c r="AW65" s="22" t="str">
        <f t="shared" si="13"/>
        <v/>
      </c>
      <c r="AX65" s="22" t="str">
        <f t="shared" si="11"/>
        <v/>
      </c>
      <c r="AY65" s="22" t="str">
        <f t="shared" si="12"/>
        <v/>
      </c>
      <c r="AZ65" s="22" t="str">
        <f t="shared" si="8"/>
        <v/>
      </c>
      <c r="BA65" s="286" t="str">
        <f t="shared" si="14"/>
        <v/>
      </c>
      <c r="BB65" s="150"/>
    </row>
    <row r="66" spans="1:54" ht="48.75" customHeight="1">
      <c r="A66" s="20" t="str">
        <f t="shared" si="3"/>
        <v/>
      </c>
      <c r="C66" s="323">
        <v>53</v>
      </c>
      <c r="D66" s="539"/>
      <c r="E66" s="539"/>
      <c r="F66" s="540"/>
      <c r="G66" s="540"/>
      <c r="H66" s="540"/>
      <c r="I66" s="540"/>
      <c r="J66" s="540"/>
      <c r="K66" s="410"/>
      <c r="L66" s="410"/>
      <c r="M66" s="410"/>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412"/>
      <c r="AM66" s="571"/>
      <c r="AN66" s="149"/>
      <c r="AS66" s="148">
        <v>53</v>
      </c>
      <c r="AT66" s="22" t="str">
        <f t="shared" si="0"/>
        <v>入力なし</v>
      </c>
      <c r="AU66" s="22" t="str">
        <f t="shared" si="9"/>
        <v/>
      </c>
      <c r="AV66" s="22" t="str">
        <f t="shared" si="10"/>
        <v/>
      </c>
      <c r="AW66" s="22" t="str">
        <f t="shared" si="13"/>
        <v/>
      </c>
      <c r="AX66" s="22" t="str">
        <f t="shared" si="11"/>
        <v/>
      </c>
      <c r="AY66" s="22" t="str">
        <f t="shared" si="12"/>
        <v/>
      </c>
      <c r="AZ66" s="22" t="str">
        <f t="shared" si="8"/>
        <v/>
      </c>
      <c r="BA66" s="286" t="str">
        <f t="shared" si="14"/>
        <v/>
      </c>
      <c r="BB66" s="150"/>
    </row>
    <row r="67" spans="1:54" ht="48.75" customHeight="1">
      <c r="A67" s="20" t="str">
        <f t="shared" si="3"/>
        <v/>
      </c>
      <c r="C67" s="323">
        <v>54</v>
      </c>
      <c r="D67" s="539"/>
      <c r="E67" s="539"/>
      <c r="F67" s="540"/>
      <c r="G67" s="540"/>
      <c r="H67" s="540"/>
      <c r="I67" s="540"/>
      <c r="J67" s="540"/>
      <c r="K67" s="410"/>
      <c r="L67" s="410"/>
      <c r="M67" s="410"/>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412"/>
      <c r="AM67" s="571"/>
      <c r="AN67" s="149"/>
      <c r="AS67" s="148">
        <v>54</v>
      </c>
      <c r="AT67" s="22" t="str">
        <f t="shared" si="0"/>
        <v>入力なし</v>
      </c>
      <c r="AU67" s="22" t="str">
        <f t="shared" si="9"/>
        <v/>
      </c>
      <c r="AV67" s="22" t="str">
        <f t="shared" si="10"/>
        <v/>
      </c>
      <c r="AW67" s="22" t="str">
        <f t="shared" si="13"/>
        <v/>
      </c>
      <c r="AX67" s="22" t="str">
        <f t="shared" si="11"/>
        <v/>
      </c>
      <c r="AY67" s="22" t="str">
        <f t="shared" si="12"/>
        <v/>
      </c>
      <c r="AZ67" s="22" t="str">
        <f t="shared" si="8"/>
        <v/>
      </c>
      <c r="BA67" s="286" t="str">
        <f t="shared" si="14"/>
        <v/>
      </c>
      <c r="BB67" s="150"/>
    </row>
    <row r="68" spans="1:54" ht="48.75" customHeight="1">
      <c r="A68" s="20" t="str">
        <f t="shared" si="3"/>
        <v/>
      </c>
      <c r="C68" s="323">
        <v>55</v>
      </c>
      <c r="D68" s="539"/>
      <c r="E68" s="539"/>
      <c r="F68" s="540"/>
      <c r="G68" s="540"/>
      <c r="H68" s="540"/>
      <c r="I68" s="540"/>
      <c r="J68" s="540"/>
      <c r="K68" s="410"/>
      <c r="L68" s="410"/>
      <c r="M68" s="410"/>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412"/>
      <c r="AM68" s="571"/>
      <c r="AN68" s="149"/>
      <c r="AS68" s="148">
        <v>55</v>
      </c>
      <c r="AT68" s="22" t="str">
        <f t="shared" si="0"/>
        <v>入力なし</v>
      </c>
      <c r="AU68" s="22" t="str">
        <f t="shared" si="9"/>
        <v/>
      </c>
      <c r="AV68" s="22" t="str">
        <f t="shared" si="10"/>
        <v/>
      </c>
      <c r="AW68" s="22" t="str">
        <f t="shared" si="13"/>
        <v/>
      </c>
      <c r="AX68" s="22" t="str">
        <f t="shared" si="11"/>
        <v/>
      </c>
      <c r="AY68" s="22" t="str">
        <f t="shared" si="12"/>
        <v/>
      </c>
      <c r="AZ68" s="22" t="str">
        <f t="shared" si="8"/>
        <v/>
      </c>
      <c r="BA68" s="286" t="str">
        <f t="shared" si="14"/>
        <v/>
      </c>
      <c r="BB68" s="150"/>
    </row>
    <row r="69" spans="1:54" ht="48.75" customHeight="1">
      <c r="A69" s="20" t="str">
        <f t="shared" si="3"/>
        <v/>
      </c>
      <c r="C69" s="323">
        <v>56</v>
      </c>
      <c r="D69" s="539"/>
      <c r="E69" s="539"/>
      <c r="F69" s="540"/>
      <c r="G69" s="540"/>
      <c r="H69" s="540"/>
      <c r="I69" s="540"/>
      <c r="J69" s="540"/>
      <c r="K69" s="410"/>
      <c r="L69" s="410"/>
      <c r="M69" s="410"/>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412"/>
      <c r="AM69" s="571"/>
      <c r="AN69" s="149"/>
      <c r="AS69" s="148">
        <v>56</v>
      </c>
      <c r="AT69" s="22" t="str">
        <f t="shared" si="0"/>
        <v>入力なし</v>
      </c>
      <c r="AU69" s="22" t="str">
        <f t="shared" si="9"/>
        <v/>
      </c>
      <c r="AV69" s="22" t="str">
        <f t="shared" si="10"/>
        <v/>
      </c>
      <c r="AW69" s="22" t="str">
        <f t="shared" si="13"/>
        <v/>
      </c>
      <c r="AX69" s="22" t="str">
        <f t="shared" si="11"/>
        <v/>
      </c>
      <c r="AY69" s="22" t="str">
        <f t="shared" si="12"/>
        <v/>
      </c>
      <c r="AZ69" s="22" t="str">
        <f t="shared" si="8"/>
        <v/>
      </c>
      <c r="BA69" s="286" t="str">
        <f t="shared" si="14"/>
        <v/>
      </c>
      <c r="BB69" s="150"/>
    </row>
    <row r="70" spans="1:54" ht="48.75" customHeight="1">
      <c r="A70" s="20" t="str">
        <f t="shared" si="3"/>
        <v/>
      </c>
      <c r="C70" s="323">
        <v>57</v>
      </c>
      <c r="D70" s="539"/>
      <c r="E70" s="539"/>
      <c r="F70" s="540"/>
      <c r="G70" s="540"/>
      <c r="H70" s="540"/>
      <c r="I70" s="540"/>
      <c r="J70" s="540"/>
      <c r="K70" s="410"/>
      <c r="L70" s="410"/>
      <c r="M70" s="410"/>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412"/>
      <c r="AM70" s="571"/>
      <c r="AN70" s="149"/>
      <c r="AS70" s="148">
        <v>57</v>
      </c>
      <c r="AT70" s="22" t="str">
        <f t="shared" si="0"/>
        <v>入力なし</v>
      </c>
      <c r="AU70" s="22" t="str">
        <f t="shared" si="9"/>
        <v/>
      </c>
      <c r="AV70" s="22" t="str">
        <f t="shared" si="10"/>
        <v/>
      </c>
      <c r="AW70" s="22" t="str">
        <f t="shared" si="13"/>
        <v/>
      </c>
      <c r="AX70" s="22" t="str">
        <f t="shared" si="11"/>
        <v/>
      </c>
      <c r="AY70" s="22" t="str">
        <f t="shared" si="12"/>
        <v/>
      </c>
      <c r="AZ70" s="22" t="str">
        <f t="shared" si="8"/>
        <v/>
      </c>
      <c r="BA70" s="286" t="str">
        <f t="shared" si="14"/>
        <v/>
      </c>
      <c r="BB70" s="150"/>
    </row>
    <row r="71" spans="1:54" ht="48.75" customHeight="1">
      <c r="A71" s="20" t="str">
        <f t="shared" si="3"/>
        <v/>
      </c>
      <c r="C71" s="323">
        <v>58</v>
      </c>
      <c r="D71" s="539"/>
      <c r="E71" s="539"/>
      <c r="F71" s="540"/>
      <c r="G71" s="540"/>
      <c r="H71" s="540"/>
      <c r="I71" s="540"/>
      <c r="J71" s="540"/>
      <c r="K71" s="410"/>
      <c r="L71" s="410"/>
      <c r="M71" s="410"/>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412"/>
      <c r="AM71" s="571"/>
      <c r="AN71" s="149"/>
      <c r="AS71" s="148">
        <v>58</v>
      </c>
      <c r="AT71" s="22" t="str">
        <f t="shared" si="0"/>
        <v>入力なし</v>
      </c>
      <c r="AU71" s="22" t="str">
        <f t="shared" si="9"/>
        <v/>
      </c>
      <c r="AV71" s="22" t="str">
        <f t="shared" si="10"/>
        <v/>
      </c>
      <c r="AW71" s="22" t="str">
        <f t="shared" si="13"/>
        <v/>
      </c>
      <c r="AX71" s="22" t="str">
        <f t="shared" si="11"/>
        <v/>
      </c>
      <c r="AY71" s="22" t="str">
        <f t="shared" si="12"/>
        <v/>
      </c>
      <c r="AZ71" s="22" t="str">
        <f t="shared" si="8"/>
        <v/>
      </c>
      <c r="BA71" s="286" t="str">
        <f t="shared" si="14"/>
        <v/>
      </c>
      <c r="BB71" s="150"/>
    </row>
    <row r="72" spans="1:54" ht="48.75" customHeight="1">
      <c r="A72" s="20" t="str">
        <f t="shared" si="3"/>
        <v/>
      </c>
      <c r="C72" s="323">
        <v>59</v>
      </c>
      <c r="D72" s="539"/>
      <c r="E72" s="539"/>
      <c r="F72" s="540"/>
      <c r="G72" s="540"/>
      <c r="H72" s="540"/>
      <c r="I72" s="540"/>
      <c r="J72" s="540"/>
      <c r="K72" s="410"/>
      <c r="L72" s="410"/>
      <c r="M72" s="410"/>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412"/>
      <c r="AM72" s="571"/>
      <c r="AN72" s="149"/>
      <c r="AS72" s="148">
        <v>59</v>
      </c>
      <c r="AT72" s="22" t="str">
        <f t="shared" si="0"/>
        <v>入力なし</v>
      </c>
      <c r="AU72" s="22" t="str">
        <f t="shared" si="9"/>
        <v/>
      </c>
      <c r="AV72" s="22" t="str">
        <f t="shared" si="10"/>
        <v/>
      </c>
      <c r="AW72" s="22" t="str">
        <f t="shared" si="13"/>
        <v/>
      </c>
      <c r="AX72" s="22" t="str">
        <f t="shared" si="11"/>
        <v/>
      </c>
      <c r="AY72" s="22" t="str">
        <f t="shared" si="12"/>
        <v/>
      </c>
      <c r="AZ72" s="22" t="str">
        <f t="shared" si="8"/>
        <v/>
      </c>
      <c r="BA72" s="286" t="str">
        <f t="shared" si="14"/>
        <v/>
      </c>
      <c r="BB72" s="150"/>
    </row>
    <row r="73" spans="1:54" ht="48.75" customHeight="1">
      <c r="A73" s="20" t="str">
        <f t="shared" si="3"/>
        <v/>
      </c>
      <c r="C73" s="323">
        <v>60</v>
      </c>
      <c r="D73" s="539"/>
      <c r="E73" s="539"/>
      <c r="F73" s="540"/>
      <c r="G73" s="540"/>
      <c r="H73" s="540"/>
      <c r="I73" s="540"/>
      <c r="J73" s="540"/>
      <c r="K73" s="410"/>
      <c r="L73" s="410"/>
      <c r="M73" s="410"/>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412"/>
      <c r="AM73" s="571"/>
      <c r="AN73" s="149"/>
      <c r="AS73" s="148">
        <v>60</v>
      </c>
      <c r="AT73" s="22" t="str">
        <f t="shared" si="0"/>
        <v>入力なし</v>
      </c>
      <c r="AU73" s="22" t="str">
        <f t="shared" si="9"/>
        <v/>
      </c>
      <c r="AV73" s="22" t="str">
        <f t="shared" si="10"/>
        <v/>
      </c>
      <c r="AW73" s="22" t="str">
        <f t="shared" si="13"/>
        <v/>
      </c>
      <c r="AX73" s="22" t="str">
        <f t="shared" si="11"/>
        <v/>
      </c>
      <c r="AY73" s="22" t="str">
        <f t="shared" si="12"/>
        <v/>
      </c>
      <c r="AZ73" s="22" t="str">
        <f t="shared" si="8"/>
        <v/>
      </c>
      <c r="BA73" s="286" t="str">
        <f t="shared" si="14"/>
        <v/>
      </c>
      <c r="BB73" s="150"/>
    </row>
    <row r="74" spans="1:54" ht="48.75" customHeight="1">
      <c r="A74" s="20" t="str">
        <f t="shared" si="3"/>
        <v/>
      </c>
      <c r="C74" s="323">
        <v>61</v>
      </c>
      <c r="D74" s="539"/>
      <c r="E74" s="539"/>
      <c r="F74" s="540"/>
      <c r="G74" s="540"/>
      <c r="H74" s="540"/>
      <c r="I74" s="540"/>
      <c r="J74" s="540"/>
      <c r="K74" s="410"/>
      <c r="L74" s="410"/>
      <c r="M74" s="410"/>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412"/>
      <c r="AM74" s="571"/>
      <c r="AN74" s="149"/>
      <c r="AS74" s="148">
        <v>61</v>
      </c>
      <c r="AT74" s="22" t="str">
        <f t="shared" si="0"/>
        <v>入力なし</v>
      </c>
      <c r="AU74" s="22" t="str">
        <f t="shared" si="9"/>
        <v/>
      </c>
      <c r="AV74" s="22" t="str">
        <f t="shared" si="10"/>
        <v/>
      </c>
      <c r="AW74" s="22" t="str">
        <f t="shared" si="13"/>
        <v/>
      </c>
      <c r="AX74" s="22" t="str">
        <f t="shared" si="11"/>
        <v/>
      </c>
      <c r="AY74" s="22" t="str">
        <f t="shared" si="12"/>
        <v/>
      </c>
      <c r="AZ74" s="22" t="str">
        <f t="shared" si="8"/>
        <v/>
      </c>
      <c r="BA74" s="286" t="str">
        <f t="shared" si="14"/>
        <v/>
      </c>
      <c r="BB74" s="150"/>
    </row>
    <row r="75" spans="1:54" ht="48.75" customHeight="1">
      <c r="A75" s="20" t="str">
        <f t="shared" si="3"/>
        <v/>
      </c>
      <c r="C75" s="323">
        <v>62</v>
      </c>
      <c r="D75" s="539"/>
      <c r="E75" s="539"/>
      <c r="F75" s="540"/>
      <c r="G75" s="540"/>
      <c r="H75" s="540"/>
      <c r="I75" s="540"/>
      <c r="J75" s="540"/>
      <c r="K75" s="410"/>
      <c r="L75" s="410"/>
      <c r="M75" s="410"/>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412"/>
      <c r="AM75" s="571"/>
      <c r="AN75" s="149"/>
      <c r="AS75" s="148">
        <v>62</v>
      </c>
      <c r="AT75" s="22" t="str">
        <f t="shared" si="0"/>
        <v>入力なし</v>
      </c>
      <c r="AU75" s="22" t="str">
        <f t="shared" si="9"/>
        <v/>
      </c>
      <c r="AV75" s="22" t="str">
        <f t="shared" si="10"/>
        <v/>
      </c>
      <c r="AW75" s="22" t="str">
        <f t="shared" si="13"/>
        <v/>
      </c>
      <c r="AX75" s="22" t="str">
        <f t="shared" si="11"/>
        <v/>
      </c>
      <c r="AY75" s="22" t="str">
        <f t="shared" si="12"/>
        <v/>
      </c>
      <c r="AZ75" s="22" t="str">
        <f t="shared" si="8"/>
        <v/>
      </c>
      <c r="BA75" s="286" t="str">
        <f t="shared" si="14"/>
        <v/>
      </c>
      <c r="BB75" s="150"/>
    </row>
    <row r="76" spans="1:54" ht="48.75" customHeight="1">
      <c r="A76" s="20" t="str">
        <f t="shared" si="3"/>
        <v/>
      </c>
      <c r="C76" s="323">
        <v>63</v>
      </c>
      <c r="D76" s="539"/>
      <c r="E76" s="539"/>
      <c r="F76" s="540"/>
      <c r="G76" s="540"/>
      <c r="H76" s="540"/>
      <c r="I76" s="540"/>
      <c r="J76" s="540"/>
      <c r="K76" s="410"/>
      <c r="L76" s="410"/>
      <c r="M76" s="410"/>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412"/>
      <c r="AM76" s="571"/>
      <c r="AN76" s="149"/>
      <c r="AS76" s="148">
        <v>63</v>
      </c>
      <c r="AT76" s="22" t="str">
        <f t="shared" si="0"/>
        <v>入力なし</v>
      </c>
      <c r="AU76" s="22" t="str">
        <f t="shared" si="9"/>
        <v/>
      </c>
      <c r="AV76" s="22" t="str">
        <f t="shared" si="10"/>
        <v/>
      </c>
      <c r="AW76" s="22" t="str">
        <f t="shared" si="13"/>
        <v/>
      </c>
      <c r="AX76" s="22" t="str">
        <f t="shared" si="11"/>
        <v/>
      </c>
      <c r="AY76" s="22" t="str">
        <f t="shared" si="12"/>
        <v/>
      </c>
      <c r="AZ76" s="22" t="str">
        <f t="shared" si="8"/>
        <v/>
      </c>
      <c r="BA76" s="286" t="str">
        <f t="shared" si="14"/>
        <v/>
      </c>
      <c r="BB76" s="150"/>
    </row>
    <row r="77" spans="1:54" ht="48.75" customHeight="1">
      <c r="A77" s="20" t="str">
        <f t="shared" si="3"/>
        <v/>
      </c>
      <c r="C77" s="323">
        <v>64</v>
      </c>
      <c r="D77" s="539"/>
      <c r="E77" s="539"/>
      <c r="F77" s="540"/>
      <c r="G77" s="540"/>
      <c r="H77" s="540"/>
      <c r="I77" s="540"/>
      <c r="J77" s="540"/>
      <c r="K77" s="410"/>
      <c r="L77" s="410"/>
      <c r="M77" s="410"/>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412"/>
      <c r="AM77" s="571"/>
      <c r="AN77" s="149"/>
      <c r="AS77" s="148">
        <v>64</v>
      </c>
      <c r="AT77" s="22" t="str">
        <f t="shared" si="0"/>
        <v>入力なし</v>
      </c>
      <c r="AU77" s="22" t="str">
        <f t="shared" si="9"/>
        <v/>
      </c>
      <c r="AV77" s="22" t="str">
        <f t="shared" si="10"/>
        <v/>
      </c>
      <c r="AW77" s="22" t="str">
        <f t="shared" si="13"/>
        <v/>
      </c>
      <c r="AX77" s="22" t="str">
        <f t="shared" si="11"/>
        <v/>
      </c>
      <c r="AY77" s="22" t="str">
        <f t="shared" si="12"/>
        <v/>
      </c>
      <c r="AZ77" s="22" t="str">
        <f t="shared" si="8"/>
        <v/>
      </c>
      <c r="BA77" s="286" t="str">
        <f t="shared" si="14"/>
        <v/>
      </c>
      <c r="BB77" s="150"/>
    </row>
    <row r="78" spans="1:54" ht="48.75" customHeight="1">
      <c r="A78" s="20" t="str">
        <f t="shared" si="3"/>
        <v/>
      </c>
      <c r="C78" s="323">
        <v>65</v>
      </c>
      <c r="D78" s="539"/>
      <c r="E78" s="539"/>
      <c r="F78" s="540"/>
      <c r="G78" s="540"/>
      <c r="H78" s="540"/>
      <c r="I78" s="540"/>
      <c r="J78" s="540"/>
      <c r="K78" s="410"/>
      <c r="L78" s="410"/>
      <c r="M78" s="410"/>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412"/>
      <c r="AM78" s="571"/>
      <c r="AN78" s="149"/>
      <c r="AS78" s="148">
        <v>65</v>
      </c>
      <c r="AT78" s="22" t="str">
        <f t="shared" ref="AT78:AT113" si="15">IF(AND(D78="",F78="",K78="",N78="",AF78="",TRIM(AL78)=""),"入力なし","")</f>
        <v>入力なし</v>
      </c>
      <c r="AU78" s="22" t="str">
        <f t="shared" si="9"/>
        <v/>
      </c>
      <c r="AV78" s="22" t="str">
        <f t="shared" si="10"/>
        <v/>
      </c>
      <c r="AW78" s="22" t="str">
        <f t="shared" ref="AW78:AW113" si="16">IF(AT78="入力なし","",IF(RIGHT(F78,4)="（国外）",IF(K78&lt;&gt;"","",AW$11),""))</f>
        <v/>
      </c>
      <c r="AX78" s="22" t="str">
        <f t="shared" si="11"/>
        <v/>
      </c>
      <c r="AY78" s="22" t="str">
        <f t="shared" si="12"/>
        <v/>
      </c>
      <c r="AZ78" s="22" t="str">
        <f t="shared" si="8"/>
        <v/>
      </c>
      <c r="BA78" s="286" t="str">
        <f t="shared" ref="BA78:BA109" si="17">IF(AT78="入力なし","",IF(AZ78="","",CONCATENATE("■入力してください：",AZ78)))</f>
        <v/>
      </c>
      <c r="BB78" s="150"/>
    </row>
    <row r="79" spans="1:54" ht="48.75" customHeight="1">
      <c r="A79" s="20" t="str">
        <f t="shared" ref="A79:A113" si="18">BA79</f>
        <v/>
      </c>
      <c r="C79" s="323">
        <v>66</v>
      </c>
      <c r="D79" s="539"/>
      <c r="E79" s="539"/>
      <c r="F79" s="540"/>
      <c r="G79" s="540"/>
      <c r="H79" s="540"/>
      <c r="I79" s="540"/>
      <c r="J79" s="540"/>
      <c r="K79" s="410"/>
      <c r="L79" s="410"/>
      <c r="M79" s="410"/>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412"/>
      <c r="AM79" s="571"/>
      <c r="AN79" s="149"/>
      <c r="AS79" s="148">
        <v>66</v>
      </c>
      <c r="AT79" s="22" t="str">
        <f t="shared" si="15"/>
        <v>入力なし</v>
      </c>
      <c r="AU79" s="22" t="str">
        <f t="shared" si="9"/>
        <v/>
      </c>
      <c r="AV79" s="22" t="str">
        <f t="shared" si="10"/>
        <v/>
      </c>
      <c r="AW79" s="22" t="str">
        <f t="shared" si="16"/>
        <v/>
      </c>
      <c r="AX79" s="22" t="str">
        <f t="shared" si="11"/>
        <v/>
      </c>
      <c r="AY79" s="22" t="str">
        <f t="shared" si="12"/>
        <v/>
      </c>
      <c r="AZ79" s="22" t="str">
        <f t="shared" ref="AZ79:AZ113" si="19">IF(AT79="入力なし","",CONCATENATE(AU79,AV79,AW79,AX79,AY79))</f>
        <v/>
      </c>
      <c r="BA79" s="286" t="str">
        <f t="shared" si="17"/>
        <v/>
      </c>
      <c r="BB79" s="150"/>
    </row>
    <row r="80" spans="1:54" ht="48.75" customHeight="1">
      <c r="A80" s="20" t="str">
        <f t="shared" si="18"/>
        <v/>
      </c>
      <c r="C80" s="323">
        <v>67</v>
      </c>
      <c r="D80" s="539"/>
      <c r="E80" s="539"/>
      <c r="F80" s="540"/>
      <c r="G80" s="540"/>
      <c r="H80" s="540"/>
      <c r="I80" s="540"/>
      <c r="J80" s="540"/>
      <c r="K80" s="410"/>
      <c r="L80" s="410"/>
      <c r="M80" s="410"/>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412"/>
      <c r="AM80" s="571"/>
      <c r="AN80" s="149"/>
      <c r="AS80" s="148">
        <v>67</v>
      </c>
      <c r="AT80" s="22" t="str">
        <f t="shared" si="15"/>
        <v>入力なし</v>
      </c>
      <c r="AU80" s="22" t="str">
        <f t="shared" si="9"/>
        <v/>
      </c>
      <c r="AV80" s="22" t="str">
        <f t="shared" si="10"/>
        <v/>
      </c>
      <c r="AW80" s="22" t="str">
        <f t="shared" si="16"/>
        <v/>
      </c>
      <c r="AX80" s="22" t="str">
        <f t="shared" si="11"/>
        <v/>
      </c>
      <c r="AY80" s="22" t="str">
        <f t="shared" si="12"/>
        <v/>
      </c>
      <c r="AZ80" s="22" t="str">
        <f t="shared" si="19"/>
        <v/>
      </c>
      <c r="BA80" s="286" t="str">
        <f t="shared" si="17"/>
        <v/>
      </c>
      <c r="BB80" s="150"/>
    </row>
    <row r="81" spans="1:54" ht="48.75" customHeight="1">
      <c r="A81" s="20" t="str">
        <f t="shared" si="18"/>
        <v/>
      </c>
      <c r="C81" s="323">
        <v>68</v>
      </c>
      <c r="D81" s="539"/>
      <c r="E81" s="539"/>
      <c r="F81" s="540"/>
      <c r="G81" s="540"/>
      <c r="H81" s="540"/>
      <c r="I81" s="540"/>
      <c r="J81" s="540"/>
      <c r="K81" s="410"/>
      <c r="L81" s="410"/>
      <c r="M81" s="410"/>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412"/>
      <c r="AM81" s="571"/>
      <c r="AN81" s="149"/>
      <c r="AS81" s="148">
        <v>68</v>
      </c>
      <c r="AT81" s="22" t="str">
        <f t="shared" si="15"/>
        <v>入力なし</v>
      </c>
      <c r="AU81" s="22" t="str">
        <f t="shared" si="9"/>
        <v/>
      </c>
      <c r="AV81" s="22" t="str">
        <f t="shared" si="10"/>
        <v/>
      </c>
      <c r="AW81" s="22" t="str">
        <f t="shared" si="16"/>
        <v/>
      </c>
      <c r="AX81" s="22" t="str">
        <f t="shared" si="11"/>
        <v/>
      </c>
      <c r="AY81" s="22" t="str">
        <f t="shared" si="12"/>
        <v/>
      </c>
      <c r="AZ81" s="22" t="str">
        <f t="shared" si="19"/>
        <v/>
      </c>
      <c r="BA81" s="286" t="str">
        <f t="shared" si="17"/>
        <v/>
      </c>
      <c r="BB81" s="150"/>
    </row>
    <row r="82" spans="1:54" ht="48.75" customHeight="1">
      <c r="A82" s="20" t="str">
        <f t="shared" si="18"/>
        <v/>
      </c>
      <c r="C82" s="323">
        <v>69</v>
      </c>
      <c r="D82" s="539"/>
      <c r="E82" s="539"/>
      <c r="F82" s="540"/>
      <c r="G82" s="540"/>
      <c r="H82" s="540"/>
      <c r="I82" s="540"/>
      <c r="J82" s="540"/>
      <c r="K82" s="410"/>
      <c r="L82" s="410"/>
      <c r="M82" s="410"/>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412"/>
      <c r="AM82" s="571"/>
      <c r="AN82" s="149"/>
      <c r="AS82" s="148">
        <v>69</v>
      </c>
      <c r="AT82" s="22" t="str">
        <f t="shared" si="15"/>
        <v>入力なし</v>
      </c>
      <c r="AU82" s="22" t="str">
        <f t="shared" si="9"/>
        <v/>
      </c>
      <c r="AV82" s="22" t="str">
        <f t="shared" si="10"/>
        <v/>
      </c>
      <c r="AW82" s="22" t="str">
        <f t="shared" si="16"/>
        <v/>
      </c>
      <c r="AX82" s="22" t="str">
        <f t="shared" si="11"/>
        <v/>
      </c>
      <c r="AY82" s="22" t="str">
        <f t="shared" si="12"/>
        <v/>
      </c>
      <c r="AZ82" s="22" t="str">
        <f t="shared" si="19"/>
        <v/>
      </c>
      <c r="BA82" s="286" t="str">
        <f t="shared" si="17"/>
        <v/>
      </c>
      <c r="BB82" s="150"/>
    </row>
    <row r="83" spans="1:54" ht="48.75" customHeight="1">
      <c r="A83" s="20" t="str">
        <f t="shared" si="18"/>
        <v/>
      </c>
      <c r="C83" s="323">
        <v>70</v>
      </c>
      <c r="D83" s="539"/>
      <c r="E83" s="539"/>
      <c r="F83" s="540"/>
      <c r="G83" s="540"/>
      <c r="H83" s="540"/>
      <c r="I83" s="540"/>
      <c r="J83" s="540"/>
      <c r="K83" s="410"/>
      <c r="L83" s="410"/>
      <c r="M83" s="410"/>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412"/>
      <c r="AM83" s="571"/>
      <c r="AN83" s="149"/>
      <c r="AS83" s="148">
        <v>70</v>
      </c>
      <c r="AT83" s="22" t="str">
        <f t="shared" si="15"/>
        <v>入力なし</v>
      </c>
      <c r="AU83" s="22" t="str">
        <f t="shared" si="9"/>
        <v/>
      </c>
      <c r="AV83" s="22" t="str">
        <f t="shared" si="10"/>
        <v/>
      </c>
      <c r="AW83" s="22" t="str">
        <f t="shared" si="16"/>
        <v/>
      </c>
      <c r="AX83" s="22" t="str">
        <f t="shared" si="11"/>
        <v/>
      </c>
      <c r="AY83" s="22" t="str">
        <f t="shared" si="12"/>
        <v/>
      </c>
      <c r="AZ83" s="22" t="str">
        <f t="shared" si="19"/>
        <v/>
      </c>
      <c r="BA83" s="286" t="str">
        <f t="shared" si="17"/>
        <v/>
      </c>
      <c r="BB83" s="150"/>
    </row>
    <row r="84" spans="1:54" ht="48.75" customHeight="1">
      <c r="A84" s="20" t="str">
        <f t="shared" si="18"/>
        <v/>
      </c>
      <c r="C84" s="323">
        <v>71</v>
      </c>
      <c r="D84" s="539"/>
      <c r="E84" s="539"/>
      <c r="F84" s="540"/>
      <c r="G84" s="540"/>
      <c r="H84" s="540"/>
      <c r="I84" s="540"/>
      <c r="J84" s="540"/>
      <c r="K84" s="410"/>
      <c r="L84" s="410"/>
      <c r="M84" s="410"/>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412"/>
      <c r="AM84" s="571"/>
      <c r="AN84" s="149"/>
      <c r="AS84" s="148">
        <v>71</v>
      </c>
      <c r="AT84" s="22" t="str">
        <f t="shared" si="15"/>
        <v>入力なし</v>
      </c>
      <c r="AU84" s="22" t="str">
        <f t="shared" si="9"/>
        <v/>
      </c>
      <c r="AV84" s="22" t="str">
        <f t="shared" si="10"/>
        <v/>
      </c>
      <c r="AW84" s="22" t="str">
        <f t="shared" si="16"/>
        <v/>
      </c>
      <c r="AX84" s="22" t="str">
        <f t="shared" si="11"/>
        <v/>
      </c>
      <c r="AY84" s="22" t="str">
        <f t="shared" si="12"/>
        <v/>
      </c>
      <c r="AZ84" s="22" t="str">
        <f t="shared" si="19"/>
        <v/>
      </c>
      <c r="BA84" s="286" t="str">
        <f t="shared" si="17"/>
        <v/>
      </c>
      <c r="BB84" s="150"/>
    </row>
    <row r="85" spans="1:54" ht="48.75" customHeight="1">
      <c r="A85" s="20" t="str">
        <f t="shared" si="18"/>
        <v/>
      </c>
      <c r="C85" s="323">
        <v>72</v>
      </c>
      <c r="D85" s="539"/>
      <c r="E85" s="539"/>
      <c r="F85" s="540"/>
      <c r="G85" s="540"/>
      <c r="H85" s="540"/>
      <c r="I85" s="540"/>
      <c r="J85" s="540"/>
      <c r="K85" s="410"/>
      <c r="L85" s="410"/>
      <c r="M85" s="410"/>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412"/>
      <c r="AM85" s="571"/>
      <c r="AN85" s="149"/>
      <c r="AS85" s="148">
        <v>72</v>
      </c>
      <c r="AT85" s="22" t="str">
        <f t="shared" si="15"/>
        <v>入力なし</v>
      </c>
      <c r="AU85" s="22" t="str">
        <f t="shared" si="9"/>
        <v/>
      </c>
      <c r="AV85" s="22" t="str">
        <f t="shared" si="10"/>
        <v/>
      </c>
      <c r="AW85" s="22" t="str">
        <f t="shared" si="16"/>
        <v/>
      </c>
      <c r="AX85" s="22" t="str">
        <f t="shared" si="11"/>
        <v/>
      </c>
      <c r="AY85" s="22" t="str">
        <f t="shared" si="12"/>
        <v/>
      </c>
      <c r="AZ85" s="22" t="str">
        <f t="shared" si="19"/>
        <v/>
      </c>
      <c r="BA85" s="286" t="str">
        <f t="shared" si="17"/>
        <v/>
      </c>
      <c r="BB85" s="150"/>
    </row>
    <row r="86" spans="1:54" ht="48.75" customHeight="1">
      <c r="A86" s="20" t="str">
        <f t="shared" si="18"/>
        <v/>
      </c>
      <c r="C86" s="323">
        <v>73</v>
      </c>
      <c r="D86" s="539"/>
      <c r="E86" s="539"/>
      <c r="F86" s="540"/>
      <c r="G86" s="540"/>
      <c r="H86" s="540"/>
      <c r="I86" s="540"/>
      <c r="J86" s="540"/>
      <c r="K86" s="410"/>
      <c r="L86" s="410"/>
      <c r="M86" s="410"/>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412"/>
      <c r="AM86" s="571"/>
      <c r="AN86" s="149"/>
      <c r="AS86" s="148">
        <v>73</v>
      </c>
      <c r="AT86" s="22" t="str">
        <f t="shared" si="15"/>
        <v>入力なし</v>
      </c>
      <c r="AU86" s="22" t="str">
        <f t="shared" si="9"/>
        <v/>
      </c>
      <c r="AV86" s="22" t="str">
        <f t="shared" si="10"/>
        <v/>
      </c>
      <c r="AW86" s="22" t="str">
        <f t="shared" si="16"/>
        <v/>
      </c>
      <c r="AX86" s="22" t="str">
        <f t="shared" si="11"/>
        <v/>
      </c>
      <c r="AY86" s="22" t="str">
        <f t="shared" si="12"/>
        <v/>
      </c>
      <c r="AZ86" s="22" t="str">
        <f t="shared" si="19"/>
        <v/>
      </c>
      <c r="BA86" s="286" t="str">
        <f t="shared" si="17"/>
        <v/>
      </c>
      <c r="BB86" s="150"/>
    </row>
    <row r="87" spans="1:54" ht="48.75" customHeight="1">
      <c r="A87" s="20" t="str">
        <f t="shared" si="18"/>
        <v/>
      </c>
      <c r="C87" s="323">
        <v>74</v>
      </c>
      <c r="D87" s="539"/>
      <c r="E87" s="539"/>
      <c r="F87" s="540"/>
      <c r="G87" s="540"/>
      <c r="H87" s="540"/>
      <c r="I87" s="540"/>
      <c r="J87" s="540"/>
      <c r="K87" s="410"/>
      <c r="L87" s="410"/>
      <c r="M87" s="410"/>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412"/>
      <c r="AM87" s="571"/>
      <c r="AN87" s="149"/>
      <c r="AS87" s="148">
        <v>74</v>
      </c>
      <c r="AT87" s="22" t="str">
        <f t="shared" si="15"/>
        <v>入力なし</v>
      </c>
      <c r="AU87" s="22" t="str">
        <f t="shared" ref="AU87:AU113" si="20">IF(AT87="入力なし","",IF(D87&lt;&gt;"","",AU$11))</f>
        <v/>
      </c>
      <c r="AV87" s="22" t="str">
        <f t="shared" ref="AV87:AV113" si="21">IF(AT87="入力なし","",IF(F87&lt;&gt;"","",AV$11))</f>
        <v/>
      </c>
      <c r="AW87" s="22" t="str">
        <f t="shared" si="16"/>
        <v/>
      </c>
      <c r="AX87" s="22" t="str">
        <f t="shared" ref="AX87:AX113" si="22">IF(AT87="入力なし","",IF(N87&lt;&gt;"","",AX$11))</f>
        <v/>
      </c>
      <c r="AY87" s="22" t="str">
        <f t="shared" ref="AY87:AY113" si="23">IF(AT87="入力なし","",IF(AF87&lt;&gt;"","",AY$11))</f>
        <v/>
      </c>
      <c r="AZ87" s="22" t="str">
        <f t="shared" si="19"/>
        <v/>
      </c>
      <c r="BA87" s="286" t="str">
        <f t="shared" si="17"/>
        <v/>
      </c>
      <c r="BB87" s="150"/>
    </row>
    <row r="88" spans="1:54" ht="48.75" customHeight="1">
      <c r="A88" s="20" t="str">
        <f t="shared" si="18"/>
        <v/>
      </c>
      <c r="C88" s="323">
        <v>75</v>
      </c>
      <c r="D88" s="539"/>
      <c r="E88" s="539"/>
      <c r="F88" s="540"/>
      <c r="G88" s="540"/>
      <c r="H88" s="540"/>
      <c r="I88" s="540"/>
      <c r="J88" s="540"/>
      <c r="K88" s="410"/>
      <c r="L88" s="410"/>
      <c r="M88" s="410"/>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412"/>
      <c r="AM88" s="571"/>
      <c r="AN88" s="149"/>
      <c r="AS88" s="148">
        <v>75</v>
      </c>
      <c r="AT88" s="22" t="str">
        <f t="shared" si="15"/>
        <v>入力なし</v>
      </c>
      <c r="AU88" s="22" t="str">
        <f t="shared" si="20"/>
        <v/>
      </c>
      <c r="AV88" s="22" t="str">
        <f t="shared" si="21"/>
        <v/>
      </c>
      <c r="AW88" s="22" t="str">
        <f t="shared" si="16"/>
        <v/>
      </c>
      <c r="AX88" s="22" t="str">
        <f t="shared" si="22"/>
        <v/>
      </c>
      <c r="AY88" s="22" t="str">
        <f t="shared" si="23"/>
        <v/>
      </c>
      <c r="AZ88" s="22" t="str">
        <f t="shared" si="19"/>
        <v/>
      </c>
      <c r="BA88" s="286" t="str">
        <f t="shared" si="17"/>
        <v/>
      </c>
      <c r="BB88" s="150"/>
    </row>
    <row r="89" spans="1:54" ht="48.75" customHeight="1">
      <c r="A89" s="20" t="str">
        <f t="shared" si="18"/>
        <v/>
      </c>
      <c r="C89" s="323">
        <v>76</v>
      </c>
      <c r="D89" s="539"/>
      <c r="E89" s="539"/>
      <c r="F89" s="540"/>
      <c r="G89" s="540"/>
      <c r="H89" s="540"/>
      <c r="I89" s="540"/>
      <c r="J89" s="540"/>
      <c r="K89" s="410"/>
      <c r="L89" s="410"/>
      <c r="M89" s="410"/>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412"/>
      <c r="AM89" s="571"/>
      <c r="AN89" s="149"/>
      <c r="AS89" s="148">
        <v>76</v>
      </c>
      <c r="AT89" s="22" t="str">
        <f t="shared" si="15"/>
        <v>入力なし</v>
      </c>
      <c r="AU89" s="22" t="str">
        <f t="shared" si="20"/>
        <v/>
      </c>
      <c r="AV89" s="22" t="str">
        <f t="shared" si="21"/>
        <v/>
      </c>
      <c r="AW89" s="22" t="str">
        <f t="shared" si="16"/>
        <v/>
      </c>
      <c r="AX89" s="22" t="str">
        <f t="shared" si="22"/>
        <v/>
      </c>
      <c r="AY89" s="22" t="str">
        <f t="shared" si="23"/>
        <v/>
      </c>
      <c r="AZ89" s="22" t="str">
        <f t="shared" si="19"/>
        <v/>
      </c>
      <c r="BA89" s="286" t="str">
        <f t="shared" si="17"/>
        <v/>
      </c>
      <c r="BB89" s="150"/>
    </row>
    <row r="90" spans="1:54" ht="48.75" customHeight="1">
      <c r="A90" s="20" t="str">
        <f t="shared" si="18"/>
        <v/>
      </c>
      <c r="C90" s="323">
        <v>77</v>
      </c>
      <c r="D90" s="539"/>
      <c r="E90" s="539"/>
      <c r="F90" s="540"/>
      <c r="G90" s="540"/>
      <c r="H90" s="540"/>
      <c r="I90" s="540"/>
      <c r="J90" s="540"/>
      <c r="K90" s="410"/>
      <c r="L90" s="410"/>
      <c r="M90" s="410"/>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412"/>
      <c r="AM90" s="571"/>
      <c r="AN90" s="149"/>
      <c r="AS90" s="148">
        <v>77</v>
      </c>
      <c r="AT90" s="22" t="str">
        <f t="shared" si="15"/>
        <v>入力なし</v>
      </c>
      <c r="AU90" s="22" t="str">
        <f t="shared" si="20"/>
        <v/>
      </c>
      <c r="AV90" s="22" t="str">
        <f t="shared" si="21"/>
        <v/>
      </c>
      <c r="AW90" s="22" t="str">
        <f t="shared" si="16"/>
        <v/>
      </c>
      <c r="AX90" s="22" t="str">
        <f t="shared" si="22"/>
        <v/>
      </c>
      <c r="AY90" s="22" t="str">
        <f t="shared" si="23"/>
        <v/>
      </c>
      <c r="AZ90" s="22" t="str">
        <f t="shared" si="19"/>
        <v/>
      </c>
      <c r="BA90" s="286" t="str">
        <f t="shared" si="17"/>
        <v/>
      </c>
      <c r="BB90" s="150"/>
    </row>
    <row r="91" spans="1:54" ht="48.75" customHeight="1">
      <c r="A91" s="20" t="str">
        <f t="shared" si="18"/>
        <v/>
      </c>
      <c r="C91" s="323">
        <v>78</v>
      </c>
      <c r="D91" s="539"/>
      <c r="E91" s="539"/>
      <c r="F91" s="540"/>
      <c r="G91" s="540"/>
      <c r="H91" s="540"/>
      <c r="I91" s="540"/>
      <c r="J91" s="540"/>
      <c r="K91" s="410"/>
      <c r="L91" s="410"/>
      <c r="M91" s="410"/>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412"/>
      <c r="AM91" s="571"/>
      <c r="AN91" s="149"/>
      <c r="AS91" s="148">
        <v>78</v>
      </c>
      <c r="AT91" s="22" t="str">
        <f t="shared" si="15"/>
        <v>入力なし</v>
      </c>
      <c r="AU91" s="22" t="str">
        <f t="shared" si="20"/>
        <v/>
      </c>
      <c r="AV91" s="22" t="str">
        <f t="shared" si="21"/>
        <v/>
      </c>
      <c r="AW91" s="22" t="str">
        <f t="shared" si="16"/>
        <v/>
      </c>
      <c r="AX91" s="22" t="str">
        <f t="shared" si="22"/>
        <v/>
      </c>
      <c r="AY91" s="22" t="str">
        <f t="shared" si="23"/>
        <v/>
      </c>
      <c r="AZ91" s="22" t="str">
        <f t="shared" si="19"/>
        <v/>
      </c>
      <c r="BA91" s="286" t="str">
        <f t="shared" si="17"/>
        <v/>
      </c>
      <c r="BB91" s="150"/>
    </row>
    <row r="92" spans="1:54" ht="48.75" customHeight="1">
      <c r="A92" s="20" t="str">
        <f t="shared" si="18"/>
        <v/>
      </c>
      <c r="C92" s="323">
        <v>79</v>
      </c>
      <c r="D92" s="539"/>
      <c r="E92" s="539"/>
      <c r="F92" s="540"/>
      <c r="G92" s="540"/>
      <c r="H92" s="540"/>
      <c r="I92" s="540"/>
      <c r="J92" s="540"/>
      <c r="K92" s="410"/>
      <c r="L92" s="410"/>
      <c r="M92" s="410"/>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412"/>
      <c r="AM92" s="571"/>
      <c r="AN92" s="149"/>
      <c r="AS92" s="148">
        <v>79</v>
      </c>
      <c r="AT92" s="22" t="str">
        <f t="shared" si="15"/>
        <v>入力なし</v>
      </c>
      <c r="AU92" s="22" t="str">
        <f t="shared" si="20"/>
        <v/>
      </c>
      <c r="AV92" s="22" t="str">
        <f t="shared" si="21"/>
        <v/>
      </c>
      <c r="AW92" s="22" t="str">
        <f t="shared" si="16"/>
        <v/>
      </c>
      <c r="AX92" s="22" t="str">
        <f t="shared" si="22"/>
        <v/>
      </c>
      <c r="AY92" s="22" t="str">
        <f t="shared" si="23"/>
        <v/>
      </c>
      <c r="AZ92" s="22" t="str">
        <f t="shared" si="19"/>
        <v/>
      </c>
      <c r="BA92" s="286" t="str">
        <f t="shared" si="17"/>
        <v/>
      </c>
      <c r="BB92" s="150"/>
    </row>
    <row r="93" spans="1:54" ht="48.75" customHeight="1">
      <c r="A93" s="20" t="str">
        <f t="shared" si="18"/>
        <v/>
      </c>
      <c r="C93" s="323">
        <v>80</v>
      </c>
      <c r="D93" s="539"/>
      <c r="E93" s="539"/>
      <c r="F93" s="540"/>
      <c r="G93" s="540"/>
      <c r="H93" s="540"/>
      <c r="I93" s="540"/>
      <c r="J93" s="540"/>
      <c r="K93" s="410"/>
      <c r="L93" s="410"/>
      <c r="M93" s="410"/>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412"/>
      <c r="AM93" s="571"/>
      <c r="AN93" s="149"/>
      <c r="AS93" s="148">
        <v>80</v>
      </c>
      <c r="AT93" s="22" t="str">
        <f t="shared" si="15"/>
        <v>入力なし</v>
      </c>
      <c r="AU93" s="22" t="str">
        <f t="shared" si="20"/>
        <v/>
      </c>
      <c r="AV93" s="22" t="str">
        <f t="shared" si="21"/>
        <v/>
      </c>
      <c r="AW93" s="22" t="str">
        <f t="shared" si="16"/>
        <v/>
      </c>
      <c r="AX93" s="22" t="str">
        <f t="shared" si="22"/>
        <v/>
      </c>
      <c r="AY93" s="22" t="str">
        <f t="shared" si="23"/>
        <v/>
      </c>
      <c r="AZ93" s="22" t="str">
        <f t="shared" si="19"/>
        <v/>
      </c>
      <c r="BA93" s="286" t="str">
        <f t="shared" si="17"/>
        <v/>
      </c>
      <c r="BB93" s="150"/>
    </row>
    <row r="94" spans="1:54" ht="48.75" customHeight="1">
      <c r="A94" s="20" t="str">
        <f t="shared" si="18"/>
        <v/>
      </c>
      <c r="C94" s="323">
        <v>81</v>
      </c>
      <c r="D94" s="539"/>
      <c r="E94" s="539"/>
      <c r="F94" s="540"/>
      <c r="G94" s="540"/>
      <c r="H94" s="540"/>
      <c r="I94" s="540"/>
      <c r="J94" s="540"/>
      <c r="K94" s="410"/>
      <c r="L94" s="410"/>
      <c r="M94" s="410"/>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412"/>
      <c r="AM94" s="571"/>
      <c r="AN94" s="149"/>
      <c r="AS94" s="148">
        <v>81</v>
      </c>
      <c r="AT94" s="22" t="str">
        <f t="shared" si="15"/>
        <v>入力なし</v>
      </c>
      <c r="AU94" s="22" t="str">
        <f t="shared" si="20"/>
        <v/>
      </c>
      <c r="AV94" s="22" t="str">
        <f t="shared" si="21"/>
        <v/>
      </c>
      <c r="AW94" s="22" t="str">
        <f t="shared" si="16"/>
        <v/>
      </c>
      <c r="AX94" s="22" t="str">
        <f t="shared" si="22"/>
        <v/>
      </c>
      <c r="AY94" s="22" t="str">
        <f t="shared" si="23"/>
        <v/>
      </c>
      <c r="AZ94" s="22" t="str">
        <f t="shared" si="19"/>
        <v/>
      </c>
      <c r="BA94" s="286" t="str">
        <f t="shared" si="17"/>
        <v/>
      </c>
      <c r="BB94" s="150"/>
    </row>
    <row r="95" spans="1:54" ht="48.75" customHeight="1">
      <c r="A95" s="20" t="str">
        <f t="shared" si="18"/>
        <v/>
      </c>
      <c r="C95" s="323">
        <v>82</v>
      </c>
      <c r="D95" s="539"/>
      <c r="E95" s="539"/>
      <c r="F95" s="540"/>
      <c r="G95" s="540"/>
      <c r="H95" s="540"/>
      <c r="I95" s="540"/>
      <c r="J95" s="540"/>
      <c r="K95" s="410"/>
      <c r="L95" s="410"/>
      <c r="M95" s="410"/>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412"/>
      <c r="AM95" s="571"/>
      <c r="AN95" s="149"/>
      <c r="AS95" s="148">
        <v>82</v>
      </c>
      <c r="AT95" s="22" t="str">
        <f t="shared" si="15"/>
        <v>入力なし</v>
      </c>
      <c r="AU95" s="22" t="str">
        <f t="shared" si="20"/>
        <v/>
      </c>
      <c r="AV95" s="22" t="str">
        <f t="shared" si="21"/>
        <v/>
      </c>
      <c r="AW95" s="22" t="str">
        <f t="shared" si="16"/>
        <v/>
      </c>
      <c r="AX95" s="22" t="str">
        <f t="shared" si="22"/>
        <v/>
      </c>
      <c r="AY95" s="22" t="str">
        <f t="shared" si="23"/>
        <v/>
      </c>
      <c r="AZ95" s="22" t="str">
        <f t="shared" si="19"/>
        <v/>
      </c>
      <c r="BA95" s="286" t="str">
        <f t="shared" si="17"/>
        <v/>
      </c>
      <c r="BB95" s="150"/>
    </row>
    <row r="96" spans="1:54" ht="48.75" customHeight="1">
      <c r="A96" s="20" t="str">
        <f t="shared" si="18"/>
        <v/>
      </c>
      <c r="C96" s="323">
        <v>83</v>
      </c>
      <c r="D96" s="539"/>
      <c r="E96" s="539"/>
      <c r="F96" s="540"/>
      <c r="G96" s="540"/>
      <c r="H96" s="540"/>
      <c r="I96" s="540"/>
      <c r="J96" s="540"/>
      <c r="K96" s="410"/>
      <c r="L96" s="410"/>
      <c r="M96" s="410"/>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412"/>
      <c r="AM96" s="571"/>
      <c r="AN96" s="149"/>
      <c r="AS96" s="148">
        <v>83</v>
      </c>
      <c r="AT96" s="22" t="str">
        <f t="shared" si="15"/>
        <v>入力なし</v>
      </c>
      <c r="AU96" s="22" t="str">
        <f t="shared" si="20"/>
        <v/>
      </c>
      <c r="AV96" s="22" t="str">
        <f t="shared" si="21"/>
        <v/>
      </c>
      <c r="AW96" s="22" t="str">
        <f t="shared" si="16"/>
        <v/>
      </c>
      <c r="AX96" s="22" t="str">
        <f t="shared" si="22"/>
        <v/>
      </c>
      <c r="AY96" s="22" t="str">
        <f t="shared" si="23"/>
        <v/>
      </c>
      <c r="AZ96" s="22" t="str">
        <f t="shared" si="19"/>
        <v/>
      </c>
      <c r="BA96" s="286" t="str">
        <f t="shared" si="17"/>
        <v/>
      </c>
      <c r="BB96" s="150"/>
    </row>
    <row r="97" spans="1:54" ht="48.75" customHeight="1">
      <c r="A97" s="20" t="str">
        <f t="shared" si="18"/>
        <v/>
      </c>
      <c r="C97" s="323">
        <v>84</v>
      </c>
      <c r="D97" s="539"/>
      <c r="E97" s="539"/>
      <c r="F97" s="540"/>
      <c r="G97" s="540"/>
      <c r="H97" s="540"/>
      <c r="I97" s="540"/>
      <c r="J97" s="540"/>
      <c r="K97" s="410"/>
      <c r="L97" s="410"/>
      <c r="M97" s="410"/>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412"/>
      <c r="AM97" s="571"/>
      <c r="AN97" s="149"/>
      <c r="AS97" s="148">
        <v>84</v>
      </c>
      <c r="AT97" s="22" t="str">
        <f t="shared" si="15"/>
        <v>入力なし</v>
      </c>
      <c r="AU97" s="22" t="str">
        <f t="shared" si="20"/>
        <v/>
      </c>
      <c r="AV97" s="22" t="str">
        <f t="shared" si="21"/>
        <v/>
      </c>
      <c r="AW97" s="22" t="str">
        <f t="shared" si="16"/>
        <v/>
      </c>
      <c r="AX97" s="22" t="str">
        <f t="shared" si="22"/>
        <v/>
      </c>
      <c r="AY97" s="22" t="str">
        <f t="shared" si="23"/>
        <v/>
      </c>
      <c r="AZ97" s="22" t="str">
        <f t="shared" si="19"/>
        <v/>
      </c>
      <c r="BA97" s="286" t="str">
        <f t="shared" si="17"/>
        <v/>
      </c>
      <c r="BB97" s="150"/>
    </row>
    <row r="98" spans="1:54" ht="48.75" customHeight="1">
      <c r="A98" s="20" t="str">
        <f t="shared" si="18"/>
        <v/>
      </c>
      <c r="C98" s="323">
        <v>85</v>
      </c>
      <c r="D98" s="539"/>
      <c r="E98" s="539"/>
      <c r="F98" s="540"/>
      <c r="G98" s="540"/>
      <c r="H98" s="540"/>
      <c r="I98" s="540"/>
      <c r="J98" s="540"/>
      <c r="K98" s="410"/>
      <c r="L98" s="410"/>
      <c r="M98" s="410"/>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412"/>
      <c r="AM98" s="571"/>
      <c r="AN98" s="149"/>
      <c r="AS98" s="148">
        <v>85</v>
      </c>
      <c r="AT98" s="22" t="str">
        <f t="shared" si="15"/>
        <v>入力なし</v>
      </c>
      <c r="AU98" s="22" t="str">
        <f t="shared" si="20"/>
        <v/>
      </c>
      <c r="AV98" s="22" t="str">
        <f t="shared" si="21"/>
        <v/>
      </c>
      <c r="AW98" s="22" t="str">
        <f t="shared" si="16"/>
        <v/>
      </c>
      <c r="AX98" s="22" t="str">
        <f t="shared" si="22"/>
        <v/>
      </c>
      <c r="AY98" s="22" t="str">
        <f t="shared" si="23"/>
        <v/>
      </c>
      <c r="AZ98" s="22" t="str">
        <f t="shared" si="19"/>
        <v/>
      </c>
      <c r="BA98" s="286" t="str">
        <f t="shared" si="17"/>
        <v/>
      </c>
      <c r="BB98" s="150"/>
    </row>
    <row r="99" spans="1:54" ht="48.75" customHeight="1">
      <c r="A99" s="20" t="str">
        <f t="shared" si="18"/>
        <v/>
      </c>
      <c r="C99" s="323">
        <v>86</v>
      </c>
      <c r="D99" s="539"/>
      <c r="E99" s="539"/>
      <c r="F99" s="540"/>
      <c r="G99" s="540"/>
      <c r="H99" s="540"/>
      <c r="I99" s="540"/>
      <c r="J99" s="540"/>
      <c r="K99" s="410"/>
      <c r="L99" s="410"/>
      <c r="M99" s="410"/>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c r="AK99" s="538"/>
      <c r="AL99" s="412"/>
      <c r="AM99" s="571"/>
      <c r="AN99" s="149"/>
      <c r="AS99" s="148">
        <v>86</v>
      </c>
      <c r="AT99" s="22" t="str">
        <f t="shared" si="15"/>
        <v>入力なし</v>
      </c>
      <c r="AU99" s="22" t="str">
        <f t="shared" si="20"/>
        <v/>
      </c>
      <c r="AV99" s="22" t="str">
        <f t="shared" si="21"/>
        <v/>
      </c>
      <c r="AW99" s="22" t="str">
        <f t="shared" si="16"/>
        <v/>
      </c>
      <c r="AX99" s="22" t="str">
        <f t="shared" si="22"/>
        <v/>
      </c>
      <c r="AY99" s="22" t="str">
        <f t="shared" si="23"/>
        <v/>
      </c>
      <c r="AZ99" s="22" t="str">
        <f t="shared" si="19"/>
        <v/>
      </c>
      <c r="BA99" s="286" t="str">
        <f t="shared" si="17"/>
        <v/>
      </c>
      <c r="BB99" s="150"/>
    </row>
    <row r="100" spans="1:54" ht="48.75" customHeight="1">
      <c r="A100" s="20" t="str">
        <f t="shared" si="18"/>
        <v/>
      </c>
      <c r="C100" s="323">
        <v>87</v>
      </c>
      <c r="D100" s="539"/>
      <c r="E100" s="539"/>
      <c r="F100" s="540"/>
      <c r="G100" s="540"/>
      <c r="H100" s="540"/>
      <c r="I100" s="540"/>
      <c r="J100" s="540"/>
      <c r="K100" s="410"/>
      <c r="L100" s="410"/>
      <c r="M100" s="410"/>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412"/>
      <c r="AM100" s="571"/>
      <c r="AN100" s="149"/>
      <c r="AS100" s="148">
        <v>87</v>
      </c>
      <c r="AT100" s="22" t="str">
        <f t="shared" si="15"/>
        <v>入力なし</v>
      </c>
      <c r="AU100" s="22" t="str">
        <f t="shared" si="20"/>
        <v/>
      </c>
      <c r="AV100" s="22" t="str">
        <f t="shared" si="21"/>
        <v/>
      </c>
      <c r="AW100" s="22" t="str">
        <f t="shared" si="16"/>
        <v/>
      </c>
      <c r="AX100" s="22" t="str">
        <f t="shared" si="22"/>
        <v/>
      </c>
      <c r="AY100" s="22" t="str">
        <f t="shared" si="23"/>
        <v/>
      </c>
      <c r="AZ100" s="22" t="str">
        <f t="shared" si="19"/>
        <v/>
      </c>
      <c r="BA100" s="286" t="str">
        <f t="shared" si="17"/>
        <v/>
      </c>
      <c r="BB100" s="150"/>
    </row>
    <row r="101" spans="1:54" ht="48.75" customHeight="1">
      <c r="A101" s="20" t="str">
        <f t="shared" si="18"/>
        <v/>
      </c>
      <c r="C101" s="323">
        <v>88</v>
      </c>
      <c r="D101" s="539"/>
      <c r="E101" s="539"/>
      <c r="F101" s="540"/>
      <c r="G101" s="540"/>
      <c r="H101" s="540"/>
      <c r="I101" s="540"/>
      <c r="J101" s="540"/>
      <c r="K101" s="410"/>
      <c r="L101" s="410"/>
      <c r="M101" s="410"/>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c r="AK101" s="538"/>
      <c r="AL101" s="412"/>
      <c r="AM101" s="571"/>
      <c r="AN101" s="149"/>
      <c r="AS101" s="148">
        <v>88</v>
      </c>
      <c r="AT101" s="22" t="str">
        <f t="shared" si="15"/>
        <v>入力なし</v>
      </c>
      <c r="AU101" s="22" t="str">
        <f t="shared" si="20"/>
        <v/>
      </c>
      <c r="AV101" s="22" t="str">
        <f t="shared" si="21"/>
        <v/>
      </c>
      <c r="AW101" s="22" t="str">
        <f t="shared" si="16"/>
        <v/>
      </c>
      <c r="AX101" s="22" t="str">
        <f t="shared" si="22"/>
        <v/>
      </c>
      <c r="AY101" s="22" t="str">
        <f t="shared" si="23"/>
        <v/>
      </c>
      <c r="AZ101" s="22" t="str">
        <f t="shared" si="19"/>
        <v/>
      </c>
      <c r="BA101" s="286" t="str">
        <f t="shared" si="17"/>
        <v/>
      </c>
      <c r="BB101" s="150"/>
    </row>
    <row r="102" spans="1:54" ht="48.75" customHeight="1">
      <c r="A102" s="20" t="str">
        <f t="shared" si="18"/>
        <v/>
      </c>
      <c r="C102" s="323">
        <v>89</v>
      </c>
      <c r="D102" s="539"/>
      <c r="E102" s="539"/>
      <c r="F102" s="540"/>
      <c r="G102" s="540"/>
      <c r="H102" s="540"/>
      <c r="I102" s="540"/>
      <c r="J102" s="540"/>
      <c r="K102" s="410"/>
      <c r="L102" s="410"/>
      <c r="M102" s="410"/>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c r="AK102" s="538"/>
      <c r="AL102" s="412"/>
      <c r="AM102" s="571"/>
      <c r="AN102" s="149"/>
      <c r="AS102" s="148">
        <v>89</v>
      </c>
      <c r="AT102" s="22" t="str">
        <f t="shared" si="15"/>
        <v>入力なし</v>
      </c>
      <c r="AU102" s="22" t="str">
        <f t="shared" si="20"/>
        <v/>
      </c>
      <c r="AV102" s="22" t="str">
        <f t="shared" si="21"/>
        <v/>
      </c>
      <c r="AW102" s="22" t="str">
        <f t="shared" si="16"/>
        <v/>
      </c>
      <c r="AX102" s="22" t="str">
        <f t="shared" si="22"/>
        <v/>
      </c>
      <c r="AY102" s="22" t="str">
        <f t="shared" si="23"/>
        <v/>
      </c>
      <c r="AZ102" s="22" t="str">
        <f t="shared" si="19"/>
        <v/>
      </c>
      <c r="BA102" s="286" t="str">
        <f t="shared" si="17"/>
        <v/>
      </c>
      <c r="BB102" s="150"/>
    </row>
    <row r="103" spans="1:54" ht="48.75" customHeight="1">
      <c r="A103" s="20" t="str">
        <f t="shared" si="18"/>
        <v/>
      </c>
      <c r="C103" s="323">
        <v>90</v>
      </c>
      <c r="D103" s="539"/>
      <c r="E103" s="539"/>
      <c r="F103" s="540"/>
      <c r="G103" s="540"/>
      <c r="H103" s="540"/>
      <c r="I103" s="540"/>
      <c r="J103" s="540"/>
      <c r="K103" s="410"/>
      <c r="L103" s="410"/>
      <c r="M103" s="410"/>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c r="AK103" s="538"/>
      <c r="AL103" s="412"/>
      <c r="AM103" s="571"/>
      <c r="AN103" s="149"/>
      <c r="AS103" s="148">
        <v>90</v>
      </c>
      <c r="AT103" s="22" t="str">
        <f t="shared" si="15"/>
        <v>入力なし</v>
      </c>
      <c r="AU103" s="22" t="str">
        <f t="shared" si="20"/>
        <v/>
      </c>
      <c r="AV103" s="22" t="str">
        <f t="shared" si="21"/>
        <v/>
      </c>
      <c r="AW103" s="22" t="str">
        <f t="shared" si="16"/>
        <v/>
      </c>
      <c r="AX103" s="22" t="str">
        <f t="shared" si="22"/>
        <v/>
      </c>
      <c r="AY103" s="22" t="str">
        <f t="shared" si="23"/>
        <v/>
      </c>
      <c r="AZ103" s="22" t="str">
        <f t="shared" si="19"/>
        <v/>
      </c>
      <c r="BA103" s="286" t="str">
        <f t="shared" si="17"/>
        <v/>
      </c>
      <c r="BB103" s="150"/>
    </row>
    <row r="104" spans="1:54" ht="48.75" customHeight="1">
      <c r="A104" s="20" t="str">
        <f t="shared" si="18"/>
        <v/>
      </c>
      <c r="C104" s="323">
        <v>91</v>
      </c>
      <c r="D104" s="539"/>
      <c r="E104" s="539"/>
      <c r="F104" s="540"/>
      <c r="G104" s="540"/>
      <c r="H104" s="540"/>
      <c r="I104" s="540"/>
      <c r="J104" s="540"/>
      <c r="K104" s="410"/>
      <c r="L104" s="410"/>
      <c r="M104" s="410"/>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c r="AK104" s="538"/>
      <c r="AL104" s="412"/>
      <c r="AM104" s="571"/>
      <c r="AN104" s="149"/>
      <c r="AS104" s="148">
        <v>91</v>
      </c>
      <c r="AT104" s="22" t="str">
        <f t="shared" si="15"/>
        <v>入力なし</v>
      </c>
      <c r="AU104" s="22" t="str">
        <f t="shared" si="20"/>
        <v/>
      </c>
      <c r="AV104" s="22" t="str">
        <f t="shared" si="21"/>
        <v/>
      </c>
      <c r="AW104" s="22" t="str">
        <f t="shared" si="16"/>
        <v/>
      </c>
      <c r="AX104" s="22" t="str">
        <f t="shared" si="22"/>
        <v/>
      </c>
      <c r="AY104" s="22" t="str">
        <f t="shared" si="23"/>
        <v/>
      </c>
      <c r="AZ104" s="22" t="str">
        <f t="shared" si="19"/>
        <v/>
      </c>
      <c r="BA104" s="286" t="str">
        <f t="shared" si="17"/>
        <v/>
      </c>
      <c r="BB104" s="150"/>
    </row>
    <row r="105" spans="1:54" ht="48.75" customHeight="1">
      <c r="A105" s="20" t="str">
        <f t="shared" si="18"/>
        <v/>
      </c>
      <c r="C105" s="323">
        <v>92</v>
      </c>
      <c r="D105" s="539"/>
      <c r="E105" s="539"/>
      <c r="F105" s="540"/>
      <c r="G105" s="540"/>
      <c r="H105" s="540"/>
      <c r="I105" s="540"/>
      <c r="J105" s="540"/>
      <c r="K105" s="410"/>
      <c r="L105" s="410"/>
      <c r="M105" s="410"/>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c r="AK105" s="538"/>
      <c r="AL105" s="412"/>
      <c r="AM105" s="571"/>
      <c r="AN105" s="149"/>
      <c r="AS105" s="148">
        <v>92</v>
      </c>
      <c r="AT105" s="22" t="str">
        <f t="shared" si="15"/>
        <v>入力なし</v>
      </c>
      <c r="AU105" s="22" t="str">
        <f t="shared" si="20"/>
        <v/>
      </c>
      <c r="AV105" s="22" t="str">
        <f t="shared" si="21"/>
        <v/>
      </c>
      <c r="AW105" s="22" t="str">
        <f t="shared" si="16"/>
        <v/>
      </c>
      <c r="AX105" s="22" t="str">
        <f t="shared" si="22"/>
        <v/>
      </c>
      <c r="AY105" s="22" t="str">
        <f t="shared" si="23"/>
        <v/>
      </c>
      <c r="AZ105" s="22" t="str">
        <f t="shared" si="19"/>
        <v/>
      </c>
      <c r="BA105" s="286" t="str">
        <f t="shared" si="17"/>
        <v/>
      </c>
      <c r="BB105" s="150"/>
    </row>
    <row r="106" spans="1:54" ht="48.75" customHeight="1">
      <c r="A106" s="20" t="str">
        <f t="shared" si="18"/>
        <v/>
      </c>
      <c r="C106" s="323">
        <v>93</v>
      </c>
      <c r="D106" s="539"/>
      <c r="E106" s="539"/>
      <c r="F106" s="540"/>
      <c r="G106" s="540"/>
      <c r="H106" s="540"/>
      <c r="I106" s="540"/>
      <c r="J106" s="540"/>
      <c r="K106" s="410"/>
      <c r="L106" s="410"/>
      <c r="M106" s="410"/>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c r="AK106" s="538"/>
      <c r="AL106" s="412"/>
      <c r="AM106" s="571"/>
      <c r="AN106" s="149"/>
      <c r="AS106" s="148">
        <v>93</v>
      </c>
      <c r="AT106" s="22" t="str">
        <f t="shared" si="15"/>
        <v>入力なし</v>
      </c>
      <c r="AU106" s="22" t="str">
        <f t="shared" si="20"/>
        <v/>
      </c>
      <c r="AV106" s="22" t="str">
        <f t="shared" si="21"/>
        <v/>
      </c>
      <c r="AW106" s="22" t="str">
        <f t="shared" si="16"/>
        <v/>
      </c>
      <c r="AX106" s="22" t="str">
        <f t="shared" si="22"/>
        <v/>
      </c>
      <c r="AY106" s="22" t="str">
        <f t="shared" si="23"/>
        <v/>
      </c>
      <c r="AZ106" s="22" t="str">
        <f t="shared" si="19"/>
        <v/>
      </c>
      <c r="BA106" s="286" t="str">
        <f t="shared" si="17"/>
        <v/>
      </c>
      <c r="BB106" s="150"/>
    </row>
    <row r="107" spans="1:54" ht="48.75" customHeight="1">
      <c r="A107" s="20" t="str">
        <f t="shared" si="18"/>
        <v/>
      </c>
      <c r="C107" s="323">
        <v>94</v>
      </c>
      <c r="D107" s="539"/>
      <c r="E107" s="539"/>
      <c r="F107" s="540"/>
      <c r="G107" s="540"/>
      <c r="H107" s="540"/>
      <c r="I107" s="540"/>
      <c r="J107" s="540"/>
      <c r="K107" s="410"/>
      <c r="L107" s="410"/>
      <c r="M107" s="410"/>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c r="AK107" s="538"/>
      <c r="AL107" s="412"/>
      <c r="AM107" s="571"/>
      <c r="AN107" s="149"/>
      <c r="AS107" s="148">
        <v>94</v>
      </c>
      <c r="AT107" s="22" t="str">
        <f t="shared" si="15"/>
        <v>入力なし</v>
      </c>
      <c r="AU107" s="22" t="str">
        <f t="shared" si="20"/>
        <v/>
      </c>
      <c r="AV107" s="22" t="str">
        <f t="shared" si="21"/>
        <v/>
      </c>
      <c r="AW107" s="22" t="str">
        <f t="shared" si="16"/>
        <v/>
      </c>
      <c r="AX107" s="22" t="str">
        <f t="shared" si="22"/>
        <v/>
      </c>
      <c r="AY107" s="22" t="str">
        <f t="shared" si="23"/>
        <v/>
      </c>
      <c r="AZ107" s="22" t="str">
        <f t="shared" si="19"/>
        <v/>
      </c>
      <c r="BA107" s="286" t="str">
        <f t="shared" si="17"/>
        <v/>
      </c>
      <c r="BB107" s="150"/>
    </row>
    <row r="108" spans="1:54" ht="48.75" customHeight="1">
      <c r="A108" s="20" t="str">
        <f t="shared" si="18"/>
        <v/>
      </c>
      <c r="C108" s="323">
        <v>95</v>
      </c>
      <c r="D108" s="539"/>
      <c r="E108" s="539"/>
      <c r="F108" s="540"/>
      <c r="G108" s="540"/>
      <c r="H108" s="540"/>
      <c r="I108" s="540"/>
      <c r="J108" s="540"/>
      <c r="K108" s="410"/>
      <c r="L108" s="410"/>
      <c r="M108" s="410"/>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c r="AK108" s="538"/>
      <c r="AL108" s="412"/>
      <c r="AM108" s="571"/>
      <c r="AN108" s="149"/>
      <c r="AS108" s="148">
        <v>95</v>
      </c>
      <c r="AT108" s="22" t="str">
        <f t="shared" si="15"/>
        <v>入力なし</v>
      </c>
      <c r="AU108" s="22" t="str">
        <f t="shared" si="20"/>
        <v/>
      </c>
      <c r="AV108" s="22" t="str">
        <f t="shared" si="21"/>
        <v/>
      </c>
      <c r="AW108" s="22" t="str">
        <f t="shared" si="16"/>
        <v/>
      </c>
      <c r="AX108" s="22" t="str">
        <f t="shared" si="22"/>
        <v/>
      </c>
      <c r="AY108" s="22" t="str">
        <f t="shared" si="23"/>
        <v/>
      </c>
      <c r="AZ108" s="22" t="str">
        <f t="shared" si="19"/>
        <v/>
      </c>
      <c r="BA108" s="286" t="str">
        <f t="shared" si="17"/>
        <v/>
      </c>
      <c r="BB108" s="150"/>
    </row>
    <row r="109" spans="1:54" ht="48.75" customHeight="1">
      <c r="A109" s="20" t="str">
        <f t="shared" si="18"/>
        <v/>
      </c>
      <c r="C109" s="323">
        <v>96</v>
      </c>
      <c r="D109" s="539"/>
      <c r="E109" s="539"/>
      <c r="F109" s="540"/>
      <c r="G109" s="540"/>
      <c r="H109" s="540"/>
      <c r="I109" s="540"/>
      <c r="J109" s="540"/>
      <c r="K109" s="410"/>
      <c r="L109" s="410"/>
      <c r="M109" s="410"/>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412"/>
      <c r="AM109" s="571"/>
      <c r="AN109" s="149"/>
      <c r="AS109" s="148">
        <v>96</v>
      </c>
      <c r="AT109" s="22" t="str">
        <f t="shared" si="15"/>
        <v>入力なし</v>
      </c>
      <c r="AU109" s="22" t="str">
        <f t="shared" si="20"/>
        <v/>
      </c>
      <c r="AV109" s="22" t="str">
        <f t="shared" si="21"/>
        <v/>
      </c>
      <c r="AW109" s="22" t="str">
        <f t="shared" si="16"/>
        <v/>
      </c>
      <c r="AX109" s="22" t="str">
        <f t="shared" si="22"/>
        <v/>
      </c>
      <c r="AY109" s="22" t="str">
        <f t="shared" si="23"/>
        <v/>
      </c>
      <c r="AZ109" s="22" t="str">
        <f t="shared" si="19"/>
        <v/>
      </c>
      <c r="BA109" s="286" t="str">
        <f t="shared" si="17"/>
        <v/>
      </c>
      <c r="BB109" s="150"/>
    </row>
    <row r="110" spans="1:54" ht="48.75" customHeight="1">
      <c r="A110" s="20" t="str">
        <f t="shared" si="18"/>
        <v/>
      </c>
      <c r="C110" s="323">
        <v>97</v>
      </c>
      <c r="D110" s="539"/>
      <c r="E110" s="539"/>
      <c r="F110" s="540"/>
      <c r="G110" s="540"/>
      <c r="H110" s="540"/>
      <c r="I110" s="540"/>
      <c r="J110" s="540"/>
      <c r="K110" s="410"/>
      <c r="L110" s="410"/>
      <c r="M110" s="410"/>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412"/>
      <c r="AM110" s="571"/>
      <c r="AN110" s="149"/>
      <c r="AS110" s="148">
        <v>97</v>
      </c>
      <c r="AT110" s="22" t="str">
        <f t="shared" si="15"/>
        <v>入力なし</v>
      </c>
      <c r="AU110" s="22" t="str">
        <f t="shared" si="20"/>
        <v/>
      </c>
      <c r="AV110" s="22" t="str">
        <f t="shared" si="21"/>
        <v/>
      </c>
      <c r="AW110" s="22" t="str">
        <f t="shared" si="16"/>
        <v/>
      </c>
      <c r="AX110" s="22" t="str">
        <f t="shared" si="22"/>
        <v/>
      </c>
      <c r="AY110" s="22" t="str">
        <f t="shared" si="23"/>
        <v/>
      </c>
      <c r="AZ110" s="22" t="str">
        <f t="shared" si="19"/>
        <v/>
      </c>
      <c r="BA110" s="286" t="str">
        <f t="shared" ref="BA110:BA113" si="24">IF(AT110="入力なし","",IF(AZ110="","",CONCATENATE("■入力してください：",AZ110)))</f>
        <v/>
      </c>
      <c r="BB110" s="150"/>
    </row>
    <row r="111" spans="1:54" ht="48.75" customHeight="1">
      <c r="A111" s="20" t="str">
        <f t="shared" si="18"/>
        <v/>
      </c>
      <c r="C111" s="323">
        <v>98</v>
      </c>
      <c r="D111" s="539"/>
      <c r="E111" s="539"/>
      <c r="F111" s="540"/>
      <c r="G111" s="540"/>
      <c r="H111" s="540"/>
      <c r="I111" s="540"/>
      <c r="J111" s="540"/>
      <c r="K111" s="410"/>
      <c r="L111" s="410"/>
      <c r="M111" s="410"/>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412"/>
      <c r="AM111" s="571"/>
      <c r="AN111" s="149"/>
      <c r="AS111" s="148">
        <v>98</v>
      </c>
      <c r="AT111" s="22" t="str">
        <f t="shared" si="15"/>
        <v>入力なし</v>
      </c>
      <c r="AU111" s="22" t="str">
        <f t="shared" si="20"/>
        <v/>
      </c>
      <c r="AV111" s="22" t="str">
        <f t="shared" si="21"/>
        <v/>
      </c>
      <c r="AW111" s="22" t="str">
        <f t="shared" si="16"/>
        <v/>
      </c>
      <c r="AX111" s="22" t="str">
        <f t="shared" si="22"/>
        <v/>
      </c>
      <c r="AY111" s="22" t="str">
        <f t="shared" si="23"/>
        <v/>
      </c>
      <c r="AZ111" s="22" t="str">
        <f t="shared" si="19"/>
        <v/>
      </c>
      <c r="BA111" s="286" t="str">
        <f t="shared" si="24"/>
        <v/>
      </c>
      <c r="BB111" s="150"/>
    </row>
    <row r="112" spans="1:54" ht="48.75" customHeight="1">
      <c r="A112" s="20" t="str">
        <f t="shared" si="18"/>
        <v/>
      </c>
      <c r="C112" s="323">
        <v>99</v>
      </c>
      <c r="D112" s="539"/>
      <c r="E112" s="539"/>
      <c r="F112" s="540"/>
      <c r="G112" s="540"/>
      <c r="H112" s="540"/>
      <c r="I112" s="540"/>
      <c r="J112" s="540"/>
      <c r="K112" s="410"/>
      <c r="L112" s="410"/>
      <c r="M112" s="410"/>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c r="AL112" s="412"/>
      <c r="AM112" s="571"/>
      <c r="AN112" s="149"/>
      <c r="AS112" s="148">
        <v>99</v>
      </c>
      <c r="AT112" s="22" t="str">
        <f t="shared" si="15"/>
        <v>入力なし</v>
      </c>
      <c r="AU112" s="22" t="str">
        <f t="shared" si="20"/>
        <v/>
      </c>
      <c r="AV112" s="22" t="str">
        <f t="shared" si="21"/>
        <v/>
      </c>
      <c r="AW112" s="22" t="str">
        <f t="shared" si="16"/>
        <v/>
      </c>
      <c r="AX112" s="22" t="str">
        <f t="shared" si="22"/>
        <v/>
      </c>
      <c r="AY112" s="22" t="str">
        <f t="shared" si="23"/>
        <v/>
      </c>
      <c r="AZ112" s="22" t="str">
        <f t="shared" si="19"/>
        <v/>
      </c>
      <c r="BA112" s="286" t="str">
        <f t="shared" si="24"/>
        <v/>
      </c>
      <c r="BB112" s="150"/>
    </row>
    <row r="113" spans="1:54" ht="48.75" customHeight="1">
      <c r="A113" s="20" t="str">
        <f t="shared" si="18"/>
        <v/>
      </c>
      <c r="C113" s="324">
        <v>100</v>
      </c>
      <c r="D113" s="573"/>
      <c r="E113" s="573"/>
      <c r="F113" s="543"/>
      <c r="G113" s="543"/>
      <c r="H113" s="543"/>
      <c r="I113" s="543"/>
      <c r="J113" s="543"/>
      <c r="K113" s="411"/>
      <c r="L113" s="411"/>
      <c r="M113" s="411"/>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433"/>
      <c r="AM113" s="572"/>
      <c r="AN113" s="149"/>
      <c r="AS113" s="148">
        <v>100</v>
      </c>
      <c r="AT113" s="22" t="str">
        <f t="shared" si="15"/>
        <v>入力なし</v>
      </c>
      <c r="AU113" s="22" t="str">
        <f t="shared" si="20"/>
        <v/>
      </c>
      <c r="AV113" s="22" t="str">
        <f t="shared" si="21"/>
        <v/>
      </c>
      <c r="AW113" s="22" t="str">
        <f t="shared" si="16"/>
        <v/>
      </c>
      <c r="AX113" s="22" t="str">
        <f t="shared" si="22"/>
        <v/>
      </c>
      <c r="AY113" s="22" t="str">
        <f t="shared" si="23"/>
        <v/>
      </c>
      <c r="AZ113" s="22" t="str">
        <f t="shared" si="19"/>
        <v/>
      </c>
      <c r="BA113" s="286" t="str">
        <f t="shared" si="24"/>
        <v/>
      </c>
      <c r="BB113" s="150"/>
    </row>
    <row r="114" spans="1:54">
      <c r="F114" s="1"/>
      <c r="G114" s="1"/>
      <c r="H114" s="1"/>
      <c r="I114" s="1"/>
      <c r="J114" s="1"/>
      <c r="K114" s="1"/>
      <c r="L114" s="1"/>
      <c r="M114" s="1"/>
      <c r="N114" s="1"/>
      <c r="O114" s="1"/>
      <c r="P114" s="1"/>
      <c r="Q114" s="1"/>
      <c r="R114" s="1"/>
      <c r="S114" s="1"/>
      <c r="T114" s="1"/>
      <c r="U114" s="1"/>
    </row>
  </sheetData>
  <sheetProtection formatCells="0" formatRows="0" insertHyperlinks="0" sort="0" autoFilter="0"/>
  <autoFilter ref="C13:AM113" xr:uid="{00000000-0009-0000-0000-000003000000}">
    <filterColumn colId="1" showButton="0"/>
    <filterColumn colId="3" showButton="0"/>
    <filterColumn colId="4" showButton="0"/>
    <filterColumn colId="5" showButton="0"/>
    <filterColumn colId="6"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651">
    <mergeCell ref="AP14:AP20"/>
    <mergeCell ref="BB11:BB12"/>
    <mergeCell ref="AZ11:BA11"/>
    <mergeCell ref="AZ12:AZ13"/>
    <mergeCell ref="BA12:BA13"/>
    <mergeCell ref="AF9:AK10"/>
    <mergeCell ref="AF11:AK12"/>
    <mergeCell ref="BP8:BZ8"/>
    <mergeCell ref="BP10:BR11"/>
    <mergeCell ref="BS10:BS11"/>
    <mergeCell ref="BT10:BT11"/>
    <mergeCell ref="BU10:BU11"/>
    <mergeCell ref="BV10:BV11"/>
    <mergeCell ref="BW10:BW11"/>
    <mergeCell ref="BX10:BX11"/>
    <mergeCell ref="BY10:BZ10"/>
    <mergeCell ref="AT10:AT13"/>
    <mergeCell ref="AL15:AM15"/>
    <mergeCell ref="AL16:AM16"/>
    <mergeCell ref="AL17:AM17"/>
    <mergeCell ref="AL18:AM18"/>
    <mergeCell ref="C1:AM2"/>
    <mergeCell ref="E4:G4"/>
    <mergeCell ref="E5:G5"/>
    <mergeCell ref="E6:G6"/>
    <mergeCell ref="AS10:AS13"/>
    <mergeCell ref="AU11:AU12"/>
    <mergeCell ref="AV11:AV12"/>
    <mergeCell ref="AX11:AX12"/>
    <mergeCell ref="AY11:AY12"/>
    <mergeCell ref="AW11:AW12"/>
    <mergeCell ref="AK8:AM8"/>
    <mergeCell ref="AL13:AM13"/>
    <mergeCell ref="AL9:AM12"/>
    <mergeCell ref="Q10:AE10"/>
    <mergeCell ref="N10:P10"/>
    <mergeCell ref="N11:P11"/>
    <mergeCell ref="N12:P12"/>
    <mergeCell ref="C9:C12"/>
    <mergeCell ref="D9:E12"/>
    <mergeCell ref="F9:J12"/>
    <mergeCell ref="K9:M12"/>
    <mergeCell ref="F13:J13"/>
    <mergeCell ref="K13:M13"/>
    <mergeCell ref="N13:AE13"/>
    <mergeCell ref="F14:J14"/>
    <mergeCell ref="H4:L4"/>
    <mergeCell ref="M4:P4"/>
    <mergeCell ref="K14:M14"/>
    <mergeCell ref="Q11:AE11"/>
    <mergeCell ref="Q12:AE12"/>
    <mergeCell ref="D13:E13"/>
    <mergeCell ref="AF13:AK13"/>
    <mergeCell ref="AL14:AM14"/>
    <mergeCell ref="D14:E14"/>
    <mergeCell ref="AF14:AK14"/>
    <mergeCell ref="N14:AE14"/>
    <mergeCell ref="N15:AE15"/>
    <mergeCell ref="AF15:AK15"/>
    <mergeCell ref="N16:AE16"/>
    <mergeCell ref="AF16:AK16"/>
    <mergeCell ref="N17:AE17"/>
    <mergeCell ref="AF17:AK17"/>
    <mergeCell ref="N18:AE18"/>
    <mergeCell ref="AF18:AK18"/>
    <mergeCell ref="D21:E21"/>
    <mergeCell ref="F21:J21"/>
    <mergeCell ref="K21:M21"/>
    <mergeCell ref="AF21:AK21"/>
    <mergeCell ref="D17:E17"/>
    <mergeCell ref="F17:J17"/>
    <mergeCell ref="K17:M17"/>
    <mergeCell ref="D18:E18"/>
    <mergeCell ref="F18:J18"/>
    <mergeCell ref="K18:M18"/>
    <mergeCell ref="D15:E15"/>
    <mergeCell ref="F15:J15"/>
    <mergeCell ref="K15:M15"/>
    <mergeCell ref="D16:E16"/>
    <mergeCell ref="F16:J16"/>
    <mergeCell ref="K16:M16"/>
    <mergeCell ref="D22:E22"/>
    <mergeCell ref="F22:J22"/>
    <mergeCell ref="K22:M22"/>
    <mergeCell ref="D19:E19"/>
    <mergeCell ref="F19:J19"/>
    <mergeCell ref="K19:M19"/>
    <mergeCell ref="D20:E20"/>
    <mergeCell ref="F20:J20"/>
    <mergeCell ref="K20:M20"/>
    <mergeCell ref="D25:E25"/>
    <mergeCell ref="F25:J25"/>
    <mergeCell ref="K25:M25"/>
    <mergeCell ref="D26:E26"/>
    <mergeCell ref="F26:J26"/>
    <mergeCell ref="K26:M26"/>
    <mergeCell ref="D23:E23"/>
    <mergeCell ref="F23:J23"/>
    <mergeCell ref="K23:M23"/>
    <mergeCell ref="D24:E24"/>
    <mergeCell ref="F24:J24"/>
    <mergeCell ref="K24:M24"/>
    <mergeCell ref="D29:E29"/>
    <mergeCell ref="F29:J29"/>
    <mergeCell ref="K29:M29"/>
    <mergeCell ref="D30:E30"/>
    <mergeCell ref="F30:J30"/>
    <mergeCell ref="K30:M30"/>
    <mergeCell ref="D27:E27"/>
    <mergeCell ref="F27:J27"/>
    <mergeCell ref="K27:M27"/>
    <mergeCell ref="D28:E28"/>
    <mergeCell ref="F28:J28"/>
    <mergeCell ref="K28:M28"/>
    <mergeCell ref="D33:E33"/>
    <mergeCell ref="F33:J33"/>
    <mergeCell ref="K33:M33"/>
    <mergeCell ref="D34:E34"/>
    <mergeCell ref="F34:J34"/>
    <mergeCell ref="K34:M34"/>
    <mergeCell ref="D31:E31"/>
    <mergeCell ref="F31:J31"/>
    <mergeCell ref="K31:M31"/>
    <mergeCell ref="D32:E32"/>
    <mergeCell ref="F32:J32"/>
    <mergeCell ref="K32:M32"/>
    <mergeCell ref="D37:E37"/>
    <mergeCell ref="F37:J37"/>
    <mergeCell ref="K37:M37"/>
    <mergeCell ref="D38:E38"/>
    <mergeCell ref="F38:J38"/>
    <mergeCell ref="K38:M38"/>
    <mergeCell ref="D35:E35"/>
    <mergeCell ref="F35:J35"/>
    <mergeCell ref="K35:M35"/>
    <mergeCell ref="D36:E36"/>
    <mergeCell ref="F36:J36"/>
    <mergeCell ref="K36:M36"/>
    <mergeCell ref="D41:E41"/>
    <mergeCell ref="F41:J41"/>
    <mergeCell ref="K41:M41"/>
    <mergeCell ref="D42:E42"/>
    <mergeCell ref="F42:J42"/>
    <mergeCell ref="K42:M42"/>
    <mergeCell ref="D39:E39"/>
    <mergeCell ref="F39:J39"/>
    <mergeCell ref="K39:M39"/>
    <mergeCell ref="D40:E40"/>
    <mergeCell ref="F40:J40"/>
    <mergeCell ref="K40:M40"/>
    <mergeCell ref="D45:E45"/>
    <mergeCell ref="F45:J45"/>
    <mergeCell ref="K45:M45"/>
    <mergeCell ref="D46:E46"/>
    <mergeCell ref="F46:J46"/>
    <mergeCell ref="K46:M46"/>
    <mergeCell ref="D43:E43"/>
    <mergeCell ref="F43:J43"/>
    <mergeCell ref="K43:M43"/>
    <mergeCell ref="D44:E44"/>
    <mergeCell ref="F44:J44"/>
    <mergeCell ref="K44:M44"/>
    <mergeCell ref="D49:E49"/>
    <mergeCell ref="F49:J49"/>
    <mergeCell ref="K49:M49"/>
    <mergeCell ref="D50:E50"/>
    <mergeCell ref="F50:J50"/>
    <mergeCell ref="K50:M50"/>
    <mergeCell ref="D47:E47"/>
    <mergeCell ref="F47:J47"/>
    <mergeCell ref="K47:M47"/>
    <mergeCell ref="D48:E48"/>
    <mergeCell ref="F48:J48"/>
    <mergeCell ref="K48:M48"/>
    <mergeCell ref="D53:E53"/>
    <mergeCell ref="F53:J53"/>
    <mergeCell ref="K53:M53"/>
    <mergeCell ref="D54:E54"/>
    <mergeCell ref="F54:J54"/>
    <mergeCell ref="K54:M54"/>
    <mergeCell ref="D51:E51"/>
    <mergeCell ref="F51:J51"/>
    <mergeCell ref="K51:M51"/>
    <mergeCell ref="D52:E52"/>
    <mergeCell ref="F52:J52"/>
    <mergeCell ref="K52:M52"/>
    <mergeCell ref="D57:E57"/>
    <mergeCell ref="F57:J57"/>
    <mergeCell ref="K57:M57"/>
    <mergeCell ref="D58:E58"/>
    <mergeCell ref="F58:J58"/>
    <mergeCell ref="K58:M58"/>
    <mergeCell ref="D55:E55"/>
    <mergeCell ref="F55:J55"/>
    <mergeCell ref="K55:M55"/>
    <mergeCell ref="D56:E56"/>
    <mergeCell ref="F56:J56"/>
    <mergeCell ref="K56:M56"/>
    <mergeCell ref="D61:E61"/>
    <mergeCell ref="F61:J61"/>
    <mergeCell ref="K61:M61"/>
    <mergeCell ref="D62:E62"/>
    <mergeCell ref="F62:J62"/>
    <mergeCell ref="K62:M62"/>
    <mergeCell ref="D59:E59"/>
    <mergeCell ref="F59:J59"/>
    <mergeCell ref="K59:M59"/>
    <mergeCell ref="D60:E60"/>
    <mergeCell ref="F60:J60"/>
    <mergeCell ref="K60:M60"/>
    <mergeCell ref="D65:E65"/>
    <mergeCell ref="F65:J65"/>
    <mergeCell ref="K65:M65"/>
    <mergeCell ref="D66:E66"/>
    <mergeCell ref="F66:J66"/>
    <mergeCell ref="K66:M66"/>
    <mergeCell ref="D63:E63"/>
    <mergeCell ref="F63:J63"/>
    <mergeCell ref="K63:M63"/>
    <mergeCell ref="D64:E64"/>
    <mergeCell ref="F64:J64"/>
    <mergeCell ref="K64:M64"/>
    <mergeCell ref="D69:E69"/>
    <mergeCell ref="F69:J69"/>
    <mergeCell ref="K69:M69"/>
    <mergeCell ref="D70:E70"/>
    <mergeCell ref="F70:J70"/>
    <mergeCell ref="K70:M70"/>
    <mergeCell ref="D67:E67"/>
    <mergeCell ref="F67:J67"/>
    <mergeCell ref="K67:M67"/>
    <mergeCell ref="D68:E68"/>
    <mergeCell ref="F68:J68"/>
    <mergeCell ref="K68:M68"/>
    <mergeCell ref="D73:E73"/>
    <mergeCell ref="F73:J73"/>
    <mergeCell ref="K73:M73"/>
    <mergeCell ref="D74:E74"/>
    <mergeCell ref="F74:J74"/>
    <mergeCell ref="K74:M74"/>
    <mergeCell ref="D71:E71"/>
    <mergeCell ref="F71:J71"/>
    <mergeCell ref="K71:M71"/>
    <mergeCell ref="D72:E72"/>
    <mergeCell ref="F72:J72"/>
    <mergeCell ref="K72:M72"/>
    <mergeCell ref="D77:E77"/>
    <mergeCell ref="F77:J77"/>
    <mergeCell ref="K77:M77"/>
    <mergeCell ref="D78:E78"/>
    <mergeCell ref="F78:J78"/>
    <mergeCell ref="K78:M78"/>
    <mergeCell ref="D75:E75"/>
    <mergeCell ref="F75:J75"/>
    <mergeCell ref="K75:M75"/>
    <mergeCell ref="D76:E76"/>
    <mergeCell ref="F76:J76"/>
    <mergeCell ref="K76:M76"/>
    <mergeCell ref="D81:E81"/>
    <mergeCell ref="F81:J81"/>
    <mergeCell ref="K81:M81"/>
    <mergeCell ref="D82:E82"/>
    <mergeCell ref="F82:J82"/>
    <mergeCell ref="K82:M82"/>
    <mergeCell ref="D79:E79"/>
    <mergeCell ref="F79:J79"/>
    <mergeCell ref="K79:M79"/>
    <mergeCell ref="D80:E80"/>
    <mergeCell ref="F80:J80"/>
    <mergeCell ref="K80:M80"/>
    <mergeCell ref="D85:E85"/>
    <mergeCell ref="F85:J85"/>
    <mergeCell ref="K85:M85"/>
    <mergeCell ref="D86:E86"/>
    <mergeCell ref="F86:J86"/>
    <mergeCell ref="K86:M86"/>
    <mergeCell ref="D83:E83"/>
    <mergeCell ref="F83:J83"/>
    <mergeCell ref="K83:M83"/>
    <mergeCell ref="D84:E84"/>
    <mergeCell ref="F84:J84"/>
    <mergeCell ref="K84:M84"/>
    <mergeCell ref="D89:E89"/>
    <mergeCell ref="F89:J89"/>
    <mergeCell ref="K89:M89"/>
    <mergeCell ref="D90:E90"/>
    <mergeCell ref="F90:J90"/>
    <mergeCell ref="K90:M90"/>
    <mergeCell ref="D87:E87"/>
    <mergeCell ref="F87:J87"/>
    <mergeCell ref="K87:M87"/>
    <mergeCell ref="D88:E88"/>
    <mergeCell ref="F88:J88"/>
    <mergeCell ref="K88:M88"/>
    <mergeCell ref="D93:E93"/>
    <mergeCell ref="F93:J93"/>
    <mergeCell ref="K93:M93"/>
    <mergeCell ref="D94:E94"/>
    <mergeCell ref="F94:J94"/>
    <mergeCell ref="K94:M94"/>
    <mergeCell ref="D91:E91"/>
    <mergeCell ref="F91:J91"/>
    <mergeCell ref="K91:M91"/>
    <mergeCell ref="D92:E92"/>
    <mergeCell ref="F92:J92"/>
    <mergeCell ref="K92:M92"/>
    <mergeCell ref="D97:E97"/>
    <mergeCell ref="F97:J97"/>
    <mergeCell ref="K97:M97"/>
    <mergeCell ref="D98:E98"/>
    <mergeCell ref="F98:J98"/>
    <mergeCell ref="K98:M98"/>
    <mergeCell ref="D95:E95"/>
    <mergeCell ref="F95:J95"/>
    <mergeCell ref="K95:M95"/>
    <mergeCell ref="D96:E96"/>
    <mergeCell ref="F96:J96"/>
    <mergeCell ref="K96:M96"/>
    <mergeCell ref="D101:E101"/>
    <mergeCell ref="F101:J101"/>
    <mergeCell ref="K101:M101"/>
    <mergeCell ref="D102:E102"/>
    <mergeCell ref="F102:J102"/>
    <mergeCell ref="K102:M102"/>
    <mergeCell ref="D99:E99"/>
    <mergeCell ref="F99:J99"/>
    <mergeCell ref="K99:M99"/>
    <mergeCell ref="D100:E100"/>
    <mergeCell ref="F100:J100"/>
    <mergeCell ref="K100:M100"/>
    <mergeCell ref="K108:M108"/>
    <mergeCell ref="D105:E105"/>
    <mergeCell ref="F105:J105"/>
    <mergeCell ref="K105:M105"/>
    <mergeCell ref="D106:E106"/>
    <mergeCell ref="F106:J106"/>
    <mergeCell ref="K106:M106"/>
    <mergeCell ref="D103:E103"/>
    <mergeCell ref="F103:J103"/>
    <mergeCell ref="K103:M103"/>
    <mergeCell ref="D104:E104"/>
    <mergeCell ref="F104:J104"/>
    <mergeCell ref="K104:M104"/>
    <mergeCell ref="D113:E113"/>
    <mergeCell ref="F113:J113"/>
    <mergeCell ref="K113:M113"/>
    <mergeCell ref="H5:L5"/>
    <mergeCell ref="M5:P5"/>
    <mergeCell ref="H6:K6"/>
    <mergeCell ref="M6:P6"/>
    <mergeCell ref="D111:E111"/>
    <mergeCell ref="F111:J111"/>
    <mergeCell ref="K111:M111"/>
    <mergeCell ref="D112:E112"/>
    <mergeCell ref="F112:J112"/>
    <mergeCell ref="K112:M112"/>
    <mergeCell ref="D109:E109"/>
    <mergeCell ref="F109:J109"/>
    <mergeCell ref="K109:M109"/>
    <mergeCell ref="D110:E110"/>
    <mergeCell ref="F110:J110"/>
    <mergeCell ref="K110:M110"/>
    <mergeCell ref="D107:E107"/>
    <mergeCell ref="F107:J107"/>
    <mergeCell ref="K107:M107"/>
    <mergeCell ref="D108:E108"/>
    <mergeCell ref="F108:J108"/>
    <mergeCell ref="AL21:AM21"/>
    <mergeCell ref="N22:AE22"/>
    <mergeCell ref="AF22:AK22"/>
    <mergeCell ref="AL22:AM22"/>
    <mergeCell ref="N23:AE23"/>
    <mergeCell ref="AF23:AK23"/>
    <mergeCell ref="AL23:AM23"/>
    <mergeCell ref="N19:AE19"/>
    <mergeCell ref="AF19:AK19"/>
    <mergeCell ref="N20:AE20"/>
    <mergeCell ref="AF20:AK20"/>
    <mergeCell ref="N21:AE21"/>
    <mergeCell ref="AL19:AM19"/>
    <mergeCell ref="AL20:AM20"/>
    <mergeCell ref="N24:AE24"/>
    <mergeCell ref="AF24:AK24"/>
    <mergeCell ref="AL24:AM24"/>
    <mergeCell ref="N25:AE25"/>
    <mergeCell ref="AF25:AK25"/>
    <mergeCell ref="AL25:AM25"/>
    <mergeCell ref="N26:AE26"/>
    <mergeCell ref="AF26:AK26"/>
    <mergeCell ref="AL26:AM26"/>
    <mergeCell ref="N27:AE27"/>
    <mergeCell ref="AF27:AK27"/>
    <mergeCell ref="AL27:AM27"/>
    <mergeCell ref="N28:AE28"/>
    <mergeCell ref="AF28:AK28"/>
    <mergeCell ref="AL28:AM28"/>
    <mergeCell ref="N29:AE29"/>
    <mergeCell ref="AF29:AK29"/>
    <mergeCell ref="AL29:AM29"/>
    <mergeCell ref="N30:AE30"/>
    <mergeCell ref="AF30:AK30"/>
    <mergeCell ref="AL30:AM30"/>
    <mergeCell ref="N31:AE31"/>
    <mergeCell ref="AF31:AK31"/>
    <mergeCell ref="AL31:AM31"/>
    <mergeCell ref="N32:AE32"/>
    <mergeCell ref="AF32:AK32"/>
    <mergeCell ref="AL32:AM32"/>
    <mergeCell ref="N33:AE33"/>
    <mergeCell ref="AF33:AK33"/>
    <mergeCell ref="AL33:AM33"/>
    <mergeCell ref="N34:AE34"/>
    <mergeCell ref="AF34:AK34"/>
    <mergeCell ref="AL34:AM34"/>
    <mergeCell ref="N35:AE35"/>
    <mergeCell ref="AF35:AK35"/>
    <mergeCell ref="AL35:AM35"/>
    <mergeCell ref="N36:AE36"/>
    <mergeCell ref="AF36:AK36"/>
    <mergeCell ref="AL36:AM36"/>
    <mergeCell ref="N37:AE37"/>
    <mergeCell ref="AF37:AK37"/>
    <mergeCell ref="AL37:AM37"/>
    <mergeCell ref="N38:AE38"/>
    <mergeCell ref="AF38:AK38"/>
    <mergeCell ref="AL38:AM38"/>
    <mergeCell ref="N39:AE39"/>
    <mergeCell ref="AF39:AK39"/>
    <mergeCell ref="AL39:AM39"/>
    <mergeCell ref="N40:AE40"/>
    <mergeCell ref="AF40:AK40"/>
    <mergeCell ref="AL40:AM40"/>
    <mergeCell ref="N41:AE41"/>
    <mergeCell ref="AF41:AK41"/>
    <mergeCell ref="AL41:AM41"/>
    <mergeCell ref="N42:AE42"/>
    <mergeCell ref="AF42:AK42"/>
    <mergeCell ref="AL42:AM42"/>
    <mergeCell ref="N43:AE43"/>
    <mergeCell ref="AF43:AK43"/>
    <mergeCell ref="AL43:AM43"/>
    <mergeCell ref="N44:AE44"/>
    <mergeCell ref="AF44:AK44"/>
    <mergeCell ref="AL44:AM44"/>
    <mergeCell ref="N45:AE45"/>
    <mergeCell ref="AF45:AK45"/>
    <mergeCell ref="AL45:AM45"/>
    <mergeCell ref="N46:AE46"/>
    <mergeCell ref="AF46:AK46"/>
    <mergeCell ref="AL46:AM46"/>
    <mergeCell ref="N47:AE47"/>
    <mergeCell ref="AF47:AK47"/>
    <mergeCell ref="AL47:AM47"/>
    <mergeCell ref="N48:AE48"/>
    <mergeCell ref="AF48:AK48"/>
    <mergeCell ref="AL48:AM48"/>
    <mergeCell ref="N49:AE49"/>
    <mergeCell ref="AF49:AK49"/>
    <mergeCell ref="AL49:AM49"/>
    <mergeCell ref="N50:AE50"/>
    <mergeCell ref="AF50:AK50"/>
    <mergeCell ref="AL50:AM50"/>
    <mergeCell ref="N51:AE51"/>
    <mergeCell ref="AF51:AK51"/>
    <mergeCell ref="AL51:AM51"/>
    <mergeCell ref="N52:AE52"/>
    <mergeCell ref="AF52:AK52"/>
    <mergeCell ref="AL52:AM52"/>
    <mergeCell ref="N53:AE53"/>
    <mergeCell ref="AF53:AK53"/>
    <mergeCell ref="AL53:AM53"/>
    <mergeCell ref="N54:AE54"/>
    <mergeCell ref="AF54:AK54"/>
    <mergeCell ref="AL54:AM54"/>
    <mergeCell ref="N55:AE55"/>
    <mergeCell ref="AF55:AK55"/>
    <mergeCell ref="AL55:AM55"/>
    <mergeCell ref="N56:AE56"/>
    <mergeCell ref="AF56:AK56"/>
    <mergeCell ref="AL56:AM56"/>
    <mergeCell ref="N57:AE57"/>
    <mergeCell ref="AF57:AK57"/>
    <mergeCell ref="AL57:AM57"/>
    <mergeCell ref="N58:AE58"/>
    <mergeCell ref="AF58:AK58"/>
    <mergeCell ref="AL58:AM58"/>
    <mergeCell ref="N59:AE59"/>
    <mergeCell ref="AF59:AK59"/>
    <mergeCell ref="AL59:AM59"/>
    <mergeCell ref="N60:AE60"/>
    <mergeCell ref="AF60:AK60"/>
    <mergeCell ref="AL60:AM60"/>
    <mergeCell ref="N61:AE61"/>
    <mergeCell ref="AF61:AK61"/>
    <mergeCell ref="AL61:AM61"/>
    <mergeCell ref="N62:AE62"/>
    <mergeCell ref="AF62:AK62"/>
    <mergeCell ref="AL62:AM62"/>
    <mergeCell ref="N63:AE63"/>
    <mergeCell ref="AF63:AK63"/>
    <mergeCell ref="AL63:AM63"/>
    <mergeCell ref="N64:AE64"/>
    <mergeCell ref="AF64:AK64"/>
    <mergeCell ref="AL64:AM64"/>
    <mergeCell ref="N65:AE65"/>
    <mergeCell ref="AF65:AK65"/>
    <mergeCell ref="AL65:AM65"/>
    <mergeCell ref="N66:AE66"/>
    <mergeCell ref="AF66:AK66"/>
    <mergeCell ref="AL66:AM66"/>
    <mergeCell ref="N67:AE67"/>
    <mergeCell ref="AF67:AK67"/>
    <mergeCell ref="AL67:AM67"/>
    <mergeCell ref="N68:AE68"/>
    <mergeCell ref="AF68:AK68"/>
    <mergeCell ref="AL68:AM68"/>
    <mergeCell ref="N69:AE69"/>
    <mergeCell ref="AF69:AK69"/>
    <mergeCell ref="AL69:AM69"/>
    <mergeCell ref="N70:AE70"/>
    <mergeCell ref="AF70:AK70"/>
    <mergeCell ref="AL70:AM70"/>
    <mergeCell ref="N71:AE71"/>
    <mergeCell ref="AF71:AK71"/>
    <mergeCell ref="AL71:AM71"/>
    <mergeCell ref="N72:AE72"/>
    <mergeCell ref="AF72:AK72"/>
    <mergeCell ref="AL72:AM72"/>
    <mergeCell ref="N73:AE73"/>
    <mergeCell ref="AF73:AK73"/>
    <mergeCell ref="AL73:AM73"/>
    <mergeCell ref="N74:AE74"/>
    <mergeCell ref="AF74:AK74"/>
    <mergeCell ref="AL74:AM74"/>
    <mergeCell ref="N75:AE75"/>
    <mergeCell ref="AF75:AK75"/>
    <mergeCell ref="AL75:AM75"/>
    <mergeCell ref="N76:AE76"/>
    <mergeCell ref="AF76:AK76"/>
    <mergeCell ref="AL76:AM76"/>
    <mergeCell ref="N77:AE77"/>
    <mergeCell ref="AF77:AK77"/>
    <mergeCell ref="AL77:AM77"/>
    <mergeCell ref="N78:AE78"/>
    <mergeCell ref="AF78:AK78"/>
    <mergeCell ref="AL78:AM78"/>
    <mergeCell ref="N79:AE79"/>
    <mergeCell ref="AF79:AK79"/>
    <mergeCell ref="AL79:AM79"/>
    <mergeCell ref="N80:AE80"/>
    <mergeCell ref="AF80:AK80"/>
    <mergeCell ref="AL80:AM80"/>
    <mergeCell ref="N81:AE81"/>
    <mergeCell ref="AF81:AK81"/>
    <mergeCell ref="AL81:AM81"/>
    <mergeCell ref="N82:AE82"/>
    <mergeCell ref="AF82:AK82"/>
    <mergeCell ref="AL82:AM82"/>
    <mergeCell ref="N83:AE83"/>
    <mergeCell ref="AF83:AK83"/>
    <mergeCell ref="AL83:AM83"/>
    <mergeCell ref="N84:AE84"/>
    <mergeCell ref="AF84:AK84"/>
    <mergeCell ref="AL84:AM84"/>
    <mergeCell ref="N85:AE85"/>
    <mergeCell ref="AF85:AK85"/>
    <mergeCell ref="AL85:AM85"/>
    <mergeCell ref="N86:AE86"/>
    <mergeCell ref="AF86:AK86"/>
    <mergeCell ref="AL86:AM86"/>
    <mergeCell ref="N87:AE87"/>
    <mergeCell ref="AF87:AK87"/>
    <mergeCell ref="AL87:AM87"/>
    <mergeCell ref="N88:AE88"/>
    <mergeCell ref="AF88:AK88"/>
    <mergeCell ref="AL88:AM88"/>
    <mergeCell ref="N89:AE89"/>
    <mergeCell ref="AF89:AK89"/>
    <mergeCell ref="AL89:AM89"/>
    <mergeCell ref="N90:AE90"/>
    <mergeCell ref="AF90:AK90"/>
    <mergeCell ref="AL90:AM90"/>
    <mergeCell ref="N91:AE91"/>
    <mergeCell ref="AF91:AK91"/>
    <mergeCell ref="AL91:AM91"/>
    <mergeCell ref="N92:AE92"/>
    <mergeCell ref="AF92:AK92"/>
    <mergeCell ref="AL92:AM92"/>
    <mergeCell ref="N93:AE93"/>
    <mergeCell ref="AF93:AK93"/>
    <mergeCell ref="AL93:AM93"/>
    <mergeCell ref="N94:AE94"/>
    <mergeCell ref="AF94:AK94"/>
    <mergeCell ref="AL94:AM94"/>
    <mergeCell ref="N95:AE95"/>
    <mergeCell ref="AF95:AK95"/>
    <mergeCell ref="AL95:AM95"/>
    <mergeCell ref="N96:AE96"/>
    <mergeCell ref="AF96:AK96"/>
    <mergeCell ref="AL96:AM96"/>
    <mergeCell ref="N97:AE97"/>
    <mergeCell ref="AF97:AK97"/>
    <mergeCell ref="AL97:AM97"/>
    <mergeCell ref="N98:AE98"/>
    <mergeCell ref="AF98:AK98"/>
    <mergeCell ref="AL98:AM98"/>
    <mergeCell ref="N106:AE106"/>
    <mergeCell ref="AF106:AK106"/>
    <mergeCell ref="N105:AE105"/>
    <mergeCell ref="AF105:AK105"/>
    <mergeCell ref="N99:AE99"/>
    <mergeCell ref="AF99:AK99"/>
    <mergeCell ref="AL99:AM99"/>
    <mergeCell ref="N100:AE100"/>
    <mergeCell ref="AF100:AK100"/>
    <mergeCell ref="AL100:AM100"/>
    <mergeCell ref="N101:AE101"/>
    <mergeCell ref="AF101:AK101"/>
    <mergeCell ref="AL101:AM101"/>
    <mergeCell ref="N102:AE102"/>
    <mergeCell ref="AF102:AK102"/>
    <mergeCell ref="AL102:AM102"/>
    <mergeCell ref="N103:AE103"/>
    <mergeCell ref="AF103:AK103"/>
    <mergeCell ref="AL103:AM103"/>
    <mergeCell ref="N104:AE104"/>
    <mergeCell ref="AF104:AK104"/>
    <mergeCell ref="AL104:AM104"/>
    <mergeCell ref="AL105:AM105"/>
    <mergeCell ref="AL106:AM106"/>
    <mergeCell ref="N113:AE113"/>
    <mergeCell ref="AF113:AK113"/>
    <mergeCell ref="AL113:AM113"/>
    <mergeCell ref="N110:AE110"/>
    <mergeCell ref="AF110:AK110"/>
    <mergeCell ref="N109:AE109"/>
    <mergeCell ref="AF109:AK109"/>
    <mergeCell ref="AL109:AM109"/>
    <mergeCell ref="AL110:AM110"/>
    <mergeCell ref="N111:AE111"/>
    <mergeCell ref="AF111:AK111"/>
    <mergeCell ref="AL111:AM111"/>
    <mergeCell ref="N107:AE107"/>
    <mergeCell ref="AF107:AK107"/>
    <mergeCell ref="AL107:AM107"/>
    <mergeCell ref="N108:AE108"/>
    <mergeCell ref="AF108:AK108"/>
    <mergeCell ref="AL108:AM108"/>
    <mergeCell ref="N112:AE112"/>
    <mergeCell ref="AF112:AK112"/>
    <mergeCell ref="AL112:AM112"/>
  </mergeCells>
  <phoneticPr fontId="2"/>
  <dataValidations count="3">
    <dataValidation allowBlank="1" showErrorMessage="1" sqref="H4 H6:K6 M5:P6" xr:uid="{00000000-0002-0000-0300-000000000000}"/>
    <dataValidation allowBlank="1" showErrorMessage="1" promptTitle="発表地" sqref="K14:M113" xr:uid="{00000000-0002-0000-0300-000001000000}"/>
    <dataValidation type="list" errorStyle="information" allowBlank="1" showInputMessage="1" showErrorMessage="1" errorTitle="経費支出有無" error="リストから選択してください。" sqref="AL14:AM113" xr:uid="{00000000-0002-0000-0300-000002000000}">
      <formula1>"〇,　"</formula1>
    </dataValidation>
  </dataValidations>
  <printOptions horizontalCentered="1"/>
  <pageMargins left="0.59055118110236227" right="0.19685039370078741" top="0.9055118110236221" bottom="0.47244094488188981" header="0.51181102362204722" footer="0.31496062992125984"/>
  <pageSetup paperSize="9" scale="59" fitToHeight="99" orientation="landscape" cellComments="asDisplayed" r:id="rId1"/>
  <headerFooter alignWithMargins="0">
    <oddHeader xml:space="preserve">&amp;R&amp;14（様式B1(4)）
</oddHeader>
  </headerFooter>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JSPSへの報告年度" error="リストから選択してください。" xr:uid="{00000000-0002-0000-0300-000003000000}">
          <x14:formula1>
            <xm:f>JSPS管理!$G$6:$G$9</xm:f>
          </x14:formula1>
          <xm:sqref>D14:E113</xm:sqref>
        </x14:dataValidation>
        <x14:dataValidation type="list" errorStyle="information" allowBlank="1" showErrorMessage="1" errorTitle="日本側参加者等1名" error="リストから1名選択してください。複数名が左記著書等に関与している場合も1名のみ任意で選んでください。" xr:uid="{00000000-0002-0000-0300-000004000000}">
          <x14:formula1>
            <xm:f>JSPS管理!$O$6:$O$106</xm:f>
          </x14:formula1>
          <xm:sqref>AF14:AK113</xm:sqref>
        </x14:dataValidation>
        <x14:dataValidation type="list" errorStyle="information" allowBlank="1" showInputMessage="1" showErrorMessage="1" errorTitle="種別" error="リストから選択してください。" xr:uid="{00000000-0002-0000-0300-000005000000}">
          <x14:formula1>
            <xm:f>JSPS管理!$V$6:$V$14</xm:f>
          </x14:formula1>
          <xm:sqref>F14:J113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pageSetUpPr fitToPage="1"/>
  </sheetPr>
  <dimension ref="A1:CG116"/>
  <sheetViews>
    <sheetView showGridLines="0" zoomScaleNormal="100" workbookViewId="0">
      <pane xSplit="4" ySplit="13" topLeftCell="F14" activePane="bottomRight" state="frozen"/>
      <selection activeCell="H4" sqref="H4:L4"/>
      <selection pane="topRight" activeCell="H4" sqref="H4:L4"/>
      <selection pane="bottomLeft" activeCell="H4" sqref="H4:L4"/>
      <selection pane="bottomRight" activeCell="H4" sqref="H4:L4"/>
    </sheetView>
  </sheetViews>
  <sheetFormatPr defaultColWidth="3.875" defaultRowHeight="13.5"/>
  <cols>
    <col min="1" max="1" width="33.125" style="2" customWidth="1"/>
    <col min="2" max="2" width="1.125" style="3" customWidth="1"/>
    <col min="3" max="13" width="3.875" style="129"/>
    <col min="14" max="31" width="3.875" style="1"/>
    <col min="32" max="33" width="3.875" style="16" customWidth="1"/>
    <col min="34" max="34" width="3.875" style="16"/>
    <col min="35" max="39" width="3.875" style="1"/>
    <col min="40" max="40" width="1.125" style="24" customWidth="1"/>
    <col min="41" max="41" width="2.375" style="1" customWidth="1"/>
    <col min="42" max="42" width="55.75" style="1" customWidth="1"/>
    <col min="43" max="43" width="3.875" style="1"/>
    <col min="44" max="48" width="3.875" style="1" hidden="1" customWidth="1"/>
    <col min="49" max="49" width="5.125" style="128" hidden="1" customWidth="1"/>
    <col min="50" max="50" width="17.625" style="128" hidden="1" customWidth="1"/>
    <col min="51" max="51" width="3.875" style="128" hidden="1" customWidth="1"/>
    <col min="52" max="52" width="7.125" style="128" hidden="1" customWidth="1"/>
    <col min="53" max="53" width="23.375" style="128" hidden="1" customWidth="1"/>
    <col min="54" max="59" width="4.375" style="1" hidden="1" customWidth="1"/>
    <col min="60" max="60" width="12.625" style="1" hidden="1" customWidth="1"/>
    <col min="61" max="61" width="7.125" style="128" hidden="1" customWidth="1"/>
    <col min="62" max="62" width="23.375" style="128" hidden="1" customWidth="1"/>
    <col min="63" max="73" width="3.875" style="1" hidden="1" customWidth="1"/>
    <col min="74" max="74" width="17.5" style="1" hidden="1" customWidth="1"/>
    <col min="75" max="76" width="22.875" style="1" hidden="1" customWidth="1"/>
    <col min="77" max="77" width="11" style="1" hidden="1" customWidth="1"/>
    <col min="78" max="78" width="10.75" style="1" hidden="1" customWidth="1"/>
    <col min="79" max="79" width="9.25" style="1" hidden="1" customWidth="1"/>
    <col min="80" max="80" width="8.25" style="1" hidden="1" customWidth="1"/>
    <col min="81" max="81" width="12" style="1" hidden="1" customWidth="1"/>
    <col min="82" max="82" width="8.25" style="1" hidden="1" customWidth="1"/>
    <col min="83" max="83" width="8.5" style="1" hidden="1" customWidth="1"/>
    <col min="84" max="84" width="25.75" style="1" hidden="1" customWidth="1"/>
    <col min="85" max="85" width="3.875" style="1" hidden="1" customWidth="1"/>
    <col min="86" max="96" width="3.875" style="1" customWidth="1"/>
    <col min="97" max="16384" width="3.875" style="1"/>
  </cols>
  <sheetData>
    <row r="1" spans="1:84" ht="13.5" customHeight="1">
      <c r="C1" s="371" t="s">
        <v>318</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168"/>
      <c r="AO1" s="169"/>
      <c r="AP1" s="327"/>
    </row>
    <row r="2" spans="1:84" ht="13.5" customHeight="1">
      <c r="A2" s="5" t="s">
        <v>540</v>
      </c>
      <c r="B2" s="6"/>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168"/>
      <c r="AO2" s="169"/>
      <c r="AP2" s="169"/>
    </row>
    <row r="3" spans="1:84" ht="5.25" customHeight="1" thickBot="1">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1"/>
      <c r="AO3" s="170"/>
      <c r="AP3" s="170"/>
    </row>
    <row r="4" spans="1:84" ht="18" customHeight="1">
      <c r="A4" s="2" t="str">
        <f>IF(H4&lt;&gt;"","","■事業名を入力してください")</f>
        <v>■事業名を入力してください</v>
      </c>
      <c r="C4" s="172"/>
      <c r="D4" s="172"/>
      <c r="E4" s="401" t="s">
        <v>203</v>
      </c>
      <c r="F4" s="402"/>
      <c r="G4" s="403"/>
      <c r="H4" s="379"/>
      <c r="I4" s="380"/>
      <c r="J4" s="380"/>
      <c r="K4" s="380"/>
      <c r="L4" s="380"/>
      <c r="M4" s="381" t="s">
        <v>291</v>
      </c>
      <c r="N4" s="381"/>
      <c r="O4" s="381"/>
      <c r="P4" s="382"/>
      <c r="Q4" s="173"/>
      <c r="R4" s="7"/>
      <c r="S4" s="7"/>
      <c r="T4" s="7"/>
      <c r="U4" s="7"/>
      <c r="V4" s="7"/>
      <c r="W4" s="414" t="s">
        <v>595</v>
      </c>
      <c r="X4" s="415"/>
      <c r="Y4" s="415"/>
      <c r="Z4" s="415"/>
      <c r="AA4" s="415"/>
      <c r="AB4" s="415"/>
      <c r="AC4" s="416"/>
      <c r="AD4" s="423">
        <f>COUNTA($H$15:$P$114)-$AV$7</f>
        <v>0</v>
      </c>
      <c r="AE4" s="424"/>
      <c r="AF4" s="424"/>
      <c r="AG4" s="425"/>
      <c r="AH4" s="8"/>
      <c r="AI4" s="173"/>
      <c r="AM4" s="173"/>
      <c r="AN4" s="174"/>
      <c r="AO4" s="173"/>
      <c r="AP4" s="173"/>
    </row>
    <row r="5" spans="1:84" ht="18" customHeight="1">
      <c r="A5" s="2" t="str">
        <f>IF(LEN(M5)&lt;&gt;9,"■課題番号を9桁で入力してください",IF(LEFT(TRIM(M5),1)&lt;&gt;"2","■課題番号は2から始まる9桁で入力してください",""))</f>
        <v>■課題番号を9桁で入力してください</v>
      </c>
      <c r="C5" s="172"/>
      <c r="D5" s="172"/>
      <c r="E5" s="401" t="s">
        <v>204</v>
      </c>
      <c r="F5" s="402"/>
      <c r="G5" s="403"/>
      <c r="H5" s="375" t="s">
        <v>592</v>
      </c>
      <c r="I5" s="376"/>
      <c r="J5" s="376"/>
      <c r="K5" s="376"/>
      <c r="L5" s="376"/>
      <c r="M5" s="377"/>
      <c r="N5" s="377"/>
      <c r="O5" s="377"/>
      <c r="P5" s="378"/>
      <c r="Q5" s="173"/>
      <c r="R5" s="173"/>
      <c r="S5" s="7"/>
      <c r="T5" s="7"/>
      <c r="U5" s="7"/>
      <c r="V5" s="173"/>
      <c r="W5" s="417"/>
      <c r="X5" s="418"/>
      <c r="Y5" s="418"/>
      <c r="Z5" s="418"/>
      <c r="AA5" s="418"/>
      <c r="AB5" s="418"/>
      <c r="AC5" s="419"/>
      <c r="AD5" s="426"/>
      <c r="AE5" s="427"/>
      <c r="AF5" s="427"/>
      <c r="AG5" s="428"/>
      <c r="AH5" s="8"/>
      <c r="AI5" s="173"/>
      <c r="AM5" s="7"/>
      <c r="AN5" s="174"/>
      <c r="AO5" s="173"/>
      <c r="AP5" s="173"/>
    </row>
    <row r="6" spans="1:84" ht="18" customHeight="1" thickBot="1">
      <c r="A6" s="2" t="str">
        <f>IF(AND(H6&lt;&gt;"",M6&lt;&gt;""),"","■実施期間を入力してください")</f>
        <v>■実施期間を入力してください</v>
      </c>
      <c r="C6" s="172"/>
      <c r="D6" s="172"/>
      <c r="E6" s="404" t="s">
        <v>202</v>
      </c>
      <c r="F6" s="405"/>
      <c r="G6" s="406"/>
      <c r="H6" s="374"/>
      <c r="I6" s="372"/>
      <c r="J6" s="372"/>
      <c r="K6" s="372"/>
      <c r="L6" s="269" t="s">
        <v>216</v>
      </c>
      <c r="M6" s="372"/>
      <c r="N6" s="372"/>
      <c r="O6" s="372"/>
      <c r="P6" s="373"/>
      <c r="Q6" s="173"/>
      <c r="R6" s="7"/>
      <c r="S6" s="7"/>
      <c r="T6" s="7"/>
      <c r="U6" s="7"/>
      <c r="V6" s="7"/>
      <c r="W6" s="420"/>
      <c r="X6" s="421"/>
      <c r="Y6" s="421"/>
      <c r="Z6" s="421"/>
      <c r="AA6" s="421"/>
      <c r="AB6" s="421"/>
      <c r="AC6" s="422"/>
      <c r="AD6" s="429"/>
      <c r="AE6" s="430"/>
      <c r="AF6" s="430"/>
      <c r="AG6" s="431"/>
      <c r="AH6" s="8"/>
      <c r="AI6" s="173"/>
      <c r="AM6" s="7"/>
      <c r="AN6" s="174"/>
      <c r="AO6" s="173"/>
      <c r="AP6" s="173"/>
    </row>
    <row r="7" spans="1:84" ht="9" customHeight="1" thickBot="1">
      <c r="C7" s="176"/>
      <c r="D7" s="176"/>
      <c r="E7" s="176"/>
      <c r="F7" s="176"/>
      <c r="G7" s="176"/>
      <c r="H7" s="176"/>
      <c r="I7" s="176"/>
      <c r="J7" s="176"/>
      <c r="K7" s="176"/>
      <c r="L7" s="176"/>
      <c r="M7" s="176"/>
      <c r="N7" s="176"/>
      <c r="O7" s="176"/>
      <c r="P7" s="176"/>
      <c r="Q7" s="176"/>
      <c r="R7" s="176"/>
      <c r="S7" s="7"/>
      <c r="T7" s="176"/>
      <c r="U7" s="176"/>
      <c r="V7" s="176"/>
      <c r="W7" s="10"/>
      <c r="X7" s="10"/>
      <c r="Y7" s="10"/>
      <c r="Z7" s="10"/>
      <c r="AA7" s="10"/>
      <c r="AB7" s="177"/>
      <c r="AC7" s="177"/>
      <c r="AD7" s="177"/>
      <c r="AE7" s="177"/>
      <c r="AF7" s="177"/>
      <c r="AG7" s="177"/>
      <c r="AH7" s="177"/>
      <c r="AI7" s="177"/>
      <c r="AM7" s="177"/>
      <c r="AN7" s="178"/>
      <c r="AO7" s="177"/>
      <c r="AP7" s="177"/>
      <c r="AT7" s="11" t="s">
        <v>576</v>
      </c>
      <c r="AU7" s="11"/>
      <c r="AV7" s="1">
        <f>SUM(AU:AU)</f>
        <v>0</v>
      </c>
      <c r="BK7" s="11"/>
    </row>
    <row r="8" spans="1:84" ht="16.5" customHeight="1">
      <c r="A8" s="2" t="str">
        <f>IF(H8&lt;&gt;"","","■セミナー開催地を選択してください")</f>
        <v>■セミナー開催地を選択してください</v>
      </c>
      <c r="E8" s="631" t="s">
        <v>285</v>
      </c>
      <c r="F8" s="632"/>
      <c r="G8" s="633"/>
      <c r="H8" s="634"/>
      <c r="I8" s="635"/>
      <c r="J8" s="635"/>
      <c r="K8" s="635"/>
      <c r="L8" s="635"/>
      <c r="M8" s="635"/>
      <c r="N8" s="635"/>
      <c r="O8" s="635"/>
      <c r="P8" s="636"/>
      <c r="W8" s="414" t="s">
        <v>596</v>
      </c>
      <c r="X8" s="415"/>
      <c r="Y8" s="415"/>
      <c r="Z8" s="415"/>
      <c r="AA8" s="415"/>
      <c r="AB8" s="415"/>
      <c r="AC8" s="416"/>
      <c r="AD8" s="423" t="str">
        <f>IF(H8&lt;&gt;"相手国","－",SUM(BK:BK))</f>
        <v>－</v>
      </c>
      <c r="AE8" s="424"/>
      <c r="AF8" s="424"/>
      <c r="AG8" s="425"/>
      <c r="AH8" s="12"/>
      <c r="AI8" s="12"/>
      <c r="AM8" s="12"/>
      <c r="AN8" s="13"/>
      <c r="AO8" s="12"/>
      <c r="AP8" s="12"/>
      <c r="AT8" s="11"/>
      <c r="AU8" s="11"/>
      <c r="BB8" s="128"/>
      <c r="BC8" s="128"/>
      <c r="BD8" s="128"/>
      <c r="BE8" s="128"/>
      <c r="BF8" s="128"/>
      <c r="BG8" s="128"/>
      <c r="BH8" s="128"/>
      <c r="BK8" s="11"/>
      <c r="BV8" s="456" t="s">
        <v>454</v>
      </c>
      <c r="BW8" s="456"/>
      <c r="BX8" s="456"/>
      <c r="BY8" s="456"/>
      <c r="BZ8" s="456"/>
      <c r="CA8" s="456"/>
      <c r="CB8" s="456"/>
      <c r="CC8" s="456"/>
      <c r="CD8" s="456"/>
      <c r="CE8" s="456"/>
      <c r="CF8" s="456"/>
    </row>
    <row r="9" spans="1:84" ht="16.5" customHeight="1" thickBot="1">
      <c r="N9" s="141"/>
      <c r="O9" s="141"/>
      <c r="P9" s="141"/>
      <c r="Q9" s="141"/>
      <c r="W9" s="420"/>
      <c r="X9" s="421"/>
      <c r="Y9" s="421"/>
      <c r="Z9" s="421"/>
      <c r="AA9" s="421"/>
      <c r="AB9" s="421"/>
      <c r="AC9" s="422"/>
      <c r="AD9" s="429"/>
      <c r="AE9" s="430"/>
      <c r="AF9" s="430"/>
      <c r="AG9" s="431"/>
      <c r="AH9" s="12"/>
      <c r="AI9" s="12"/>
      <c r="AM9" s="12"/>
      <c r="AN9" s="13"/>
      <c r="AO9" s="12"/>
      <c r="AP9" s="12"/>
      <c r="AT9" s="11"/>
      <c r="AU9" s="11"/>
      <c r="BB9" s="128"/>
      <c r="BC9" s="128"/>
      <c r="BD9" s="128"/>
      <c r="BE9" s="128"/>
      <c r="BF9" s="128"/>
      <c r="BG9" s="128"/>
      <c r="BH9" s="128"/>
      <c r="BK9" s="11"/>
      <c r="BM9" s="16"/>
      <c r="BV9" s="16"/>
      <c r="BW9" s="16"/>
      <c r="BX9" s="16"/>
      <c r="BY9" s="192" t="s">
        <v>390</v>
      </c>
      <c r="BZ9" s="16"/>
      <c r="CA9" s="16"/>
      <c r="CB9" s="16"/>
      <c r="CC9" s="16"/>
      <c r="CD9" s="16"/>
      <c r="CE9" s="16"/>
      <c r="CF9" s="16"/>
    </row>
    <row r="10" spans="1:84" ht="16.5" customHeight="1">
      <c r="W10" s="12"/>
      <c r="X10" s="12"/>
      <c r="Y10" s="12"/>
      <c r="Z10" s="12"/>
      <c r="AA10" s="12"/>
      <c r="AB10" s="12"/>
      <c r="AC10" s="142" t="s">
        <v>321</v>
      </c>
      <c r="AD10" s="143"/>
      <c r="AE10" s="12"/>
      <c r="AF10" s="12"/>
      <c r="AG10" s="12"/>
      <c r="AH10" s="12"/>
      <c r="AI10" s="12"/>
      <c r="AK10" s="473">
        <f>M5</f>
        <v>0</v>
      </c>
      <c r="AL10" s="473"/>
      <c r="AM10" s="473"/>
      <c r="AN10" s="132"/>
      <c r="AO10" s="270"/>
      <c r="AP10" s="9"/>
      <c r="AT10" s="11"/>
      <c r="AU10" s="11"/>
      <c r="BB10" s="128"/>
      <c r="BC10" s="128"/>
      <c r="BD10" s="128"/>
      <c r="BE10" s="128"/>
      <c r="BF10" s="128"/>
      <c r="BG10" s="128"/>
      <c r="BH10" s="128"/>
      <c r="BK10" s="11"/>
      <c r="BM10" s="16"/>
      <c r="BV10" s="460" t="s">
        <v>384</v>
      </c>
      <c r="BW10" s="460"/>
      <c r="BX10" s="460"/>
      <c r="BY10" s="461" t="s">
        <v>286</v>
      </c>
      <c r="BZ10" s="463" t="s">
        <v>207</v>
      </c>
      <c r="CA10" s="464" t="s">
        <v>429</v>
      </c>
      <c r="CB10" s="464" t="s">
        <v>0</v>
      </c>
      <c r="CC10" s="465" t="s">
        <v>531</v>
      </c>
      <c r="CD10" s="467" t="s">
        <v>349</v>
      </c>
      <c r="CE10" s="457" t="s">
        <v>401</v>
      </c>
      <c r="CF10" s="459"/>
    </row>
    <row r="11" spans="1:84" ht="15.75" customHeight="1">
      <c r="C11" s="343" t="s">
        <v>278</v>
      </c>
      <c r="D11" s="344"/>
      <c r="E11" s="343" t="s">
        <v>286</v>
      </c>
      <c r="F11" s="390"/>
      <c r="G11" s="344"/>
      <c r="H11" s="453" t="s">
        <v>207</v>
      </c>
      <c r="I11" s="454"/>
      <c r="J11" s="454"/>
      <c r="K11" s="454"/>
      <c r="L11" s="454"/>
      <c r="M11" s="454"/>
      <c r="N11" s="454"/>
      <c r="O11" s="454"/>
      <c r="P11" s="455"/>
      <c r="Q11" s="441" t="s">
        <v>273</v>
      </c>
      <c r="R11" s="442"/>
      <c r="S11" s="442"/>
      <c r="T11" s="442"/>
      <c r="U11" s="442"/>
      <c r="V11" s="442"/>
      <c r="W11" s="442"/>
      <c r="X11" s="443"/>
      <c r="Y11" s="453" t="s">
        <v>0</v>
      </c>
      <c r="Z11" s="454"/>
      <c r="AA11" s="454"/>
      <c r="AB11" s="455"/>
      <c r="AC11" s="365" t="s">
        <v>322</v>
      </c>
      <c r="AD11" s="367"/>
      <c r="AE11" s="365" t="s">
        <v>584</v>
      </c>
      <c r="AF11" s="366"/>
      <c r="AG11" s="366"/>
      <c r="AH11" s="366"/>
      <c r="AI11" s="367"/>
      <c r="AJ11" s="359" t="s">
        <v>281</v>
      </c>
      <c r="AK11" s="360"/>
      <c r="AL11" s="360"/>
      <c r="AM11" s="361"/>
      <c r="AN11" s="13"/>
      <c r="AO11" s="12"/>
      <c r="AP11" s="9"/>
      <c r="BB11" s="128"/>
      <c r="BC11" s="128"/>
      <c r="BD11" s="128"/>
      <c r="BE11" s="128"/>
      <c r="BF11" s="128"/>
      <c r="BG11" s="128"/>
      <c r="BH11" s="128"/>
      <c r="BM11" s="1" t="s">
        <v>548</v>
      </c>
      <c r="BV11" s="460"/>
      <c r="BW11" s="460"/>
      <c r="BX11" s="460"/>
      <c r="BY11" s="462"/>
      <c r="BZ11" s="463"/>
      <c r="CA11" s="464"/>
      <c r="CB11" s="464"/>
      <c r="CC11" s="466"/>
      <c r="CD11" s="468"/>
      <c r="CE11" s="212" t="s">
        <v>425</v>
      </c>
      <c r="CF11" s="148" t="s">
        <v>426</v>
      </c>
    </row>
    <row r="12" spans="1:84" s="16" customFormat="1" ht="15.75" customHeight="1">
      <c r="A12" s="14"/>
      <c r="B12" s="15"/>
      <c r="C12" s="447"/>
      <c r="D12" s="449"/>
      <c r="E12" s="447"/>
      <c r="F12" s="448"/>
      <c r="G12" s="449"/>
      <c r="H12" s="444" t="s">
        <v>326</v>
      </c>
      <c r="I12" s="445"/>
      <c r="J12" s="445"/>
      <c r="K12" s="445"/>
      <c r="L12" s="445"/>
      <c r="M12" s="445"/>
      <c r="N12" s="445"/>
      <c r="O12" s="445"/>
      <c r="P12" s="445"/>
      <c r="Q12" s="445"/>
      <c r="R12" s="445"/>
      <c r="S12" s="445"/>
      <c r="T12" s="445"/>
      <c r="U12" s="445"/>
      <c r="V12" s="445"/>
      <c r="W12" s="445"/>
      <c r="X12" s="445"/>
      <c r="Y12" s="445"/>
      <c r="Z12" s="445"/>
      <c r="AA12" s="445"/>
      <c r="AB12" s="446"/>
      <c r="AC12" s="368"/>
      <c r="AD12" s="370"/>
      <c r="AE12" s="368"/>
      <c r="AF12" s="369"/>
      <c r="AG12" s="369"/>
      <c r="AH12" s="369"/>
      <c r="AI12" s="370"/>
      <c r="AJ12" s="362"/>
      <c r="AK12" s="363"/>
      <c r="AL12" s="363"/>
      <c r="AM12" s="364"/>
      <c r="AN12" s="294"/>
      <c r="AO12" s="8"/>
      <c r="AP12" s="9"/>
      <c r="AS12" s="343" t="s">
        <v>278</v>
      </c>
      <c r="AT12" s="344"/>
      <c r="AU12" s="341" t="s">
        <v>575</v>
      </c>
      <c r="AV12" s="341" t="s">
        <v>340</v>
      </c>
      <c r="AW12" s="639"/>
      <c r="AX12" s="639"/>
      <c r="AY12" s="639"/>
      <c r="AZ12" s="640" t="s">
        <v>376</v>
      </c>
      <c r="BA12" s="640"/>
      <c r="BB12" s="439" t="s">
        <v>543</v>
      </c>
      <c r="BC12" s="439"/>
      <c r="BD12" s="439"/>
      <c r="BE12" s="439"/>
      <c r="BF12" s="439"/>
      <c r="BG12" s="439"/>
      <c r="BH12" s="439"/>
      <c r="BI12" s="640" t="s">
        <v>375</v>
      </c>
      <c r="BJ12" s="640"/>
      <c r="BK12" s="341" t="s">
        <v>378</v>
      </c>
      <c r="BM12" s="1" t="s">
        <v>549</v>
      </c>
      <c r="BV12" s="208" t="s">
        <v>456</v>
      </c>
      <c r="BW12" s="17"/>
      <c r="BX12" s="18"/>
      <c r="BY12" s="214" t="s">
        <v>403</v>
      </c>
      <c r="BZ12" s="214" t="s">
        <v>403</v>
      </c>
      <c r="CA12" s="214" t="s">
        <v>403</v>
      </c>
      <c r="CB12" s="214" t="s">
        <v>403</v>
      </c>
      <c r="CC12" s="214" t="s">
        <v>403</v>
      </c>
      <c r="CD12" s="214" t="s">
        <v>403</v>
      </c>
      <c r="CE12" s="218"/>
      <c r="CF12" s="191" t="s">
        <v>411</v>
      </c>
    </row>
    <row r="13" spans="1:84" s="16" customFormat="1" ht="12" customHeight="1" thickBot="1">
      <c r="A13" s="14"/>
      <c r="B13" s="15"/>
      <c r="C13" s="447"/>
      <c r="D13" s="449"/>
      <c r="E13" s="599"/>
      <c r="F13" s="600"/>
      <c r="G13" s="601"/>
      <c r="H13" s="602"/>
      <c r="I13" s="603"/>
      <c r="J13" s="603"/>
      <c r="K13" s="603"/>
      <c r="L13" s="603"/>
      <c r="M13" s="603"/>
      <c r="N13" s="603"/>
      <c r="O13" s="603"/>
      <c r="P13" s="603"/>
      <c r="Q13" s="603"/>
      <c r="R13" s="603"/>
      <c r="S13" s="603"/>
      <c r="T13" s="603"/>
      <c r="U13" s="603"/>
      <c r="V13" s="603"/>
      <c r="W13" s="603"/>
      <c r="X13" s="603"/>
      <c r="Y13" s="603"/>
      <c r="Z13" s="603"/>
      <c r="AA13" s="603"/>
      <c r="AB13" s="604"/>
      <c r="AC13" s="368"/>
      <c r="AD13" s="370"/>
      <c r="AE13" s="362"/>
      <c r="AF13" s="363"/>
      <c r="AG13" s="363"/>
      <c r="AH13" s="363"/>
      <c r="AI13" s="364"/>
      <c r="AJ13" s="362"/>
      <c r="AK13" s="363"/>
      <c r="AL13" s="363"/>
      <c r="AM13" s="364"/>
      <c r="AN13" s="294"/>
      <c r="AO13" s="8"/>
      <c r="AP13" s="12"/>
      <c r="AS13" s="345"/>
      <c r="AT13" s="346"/>
      <c r="AU13" s="342"/>
      <c r="AV13" s="342"/>
      <c r="AW13" s="312" t="s">
        <v>345</v>
      </c>
      <c r="AX13" s="313" t="s">
        <v>346</v>
      </c>
      <c r="AY13" s="313" t="s">
        <v>347</v>
      </c>
      <c r="AZ13" s="137" t="s">
        <v>364</v>
      </c>
      <c r="BA13" s="314" t="s">
        <v>297</v>
      </c>
      <c r="BB13" s="470" t="s">
        <v>544</v>
      </c>
      <c r="BC13" s="472"/>
      <c r="BD13" s="470" t="s">
        <v>545</v>
      </c>
      <c r="BE13" s="472"/>
      <c r="BF13" s="470" t="s">
        <v>546</v>
      </c>
      <c r="BG13" s="472"/>
      <c r="BH13" s="320" t="s">
        <v>547</v>
      </c>
      <c r="BI13" s="137" t="s">
        <v>301</v>
      </c>
      <c r="BJ13" s="314" t="s">
        <v>297</v>
      </c>
      <c r="BK13" s="342"/>
      <c r="BM13" s="1" t="s">
        <v>550</v>
      </c>
      <c r="BV13" s="208" t="s">
        <v>455</v>
      </c>
      <c r="BW13" s="208" t="s">
        <v>432</v>
      </c>
      <c r="BX13" s="209"/>
      <c r="BY13" s="214" t="s">
        <v>403</v>
      </c>
      <c r="BZ13" s="214" t="s">
        <v>403</v>
      </c>
      <c r="CA13" s="214" t="s">
        <v>403</v>
      </c>
      <c r="CB13" s="214" t="s">
        <v>403</v>
      </c>
      <c r="CC13" s="214" t="s">
        <v>403</v>
      </c>
      <c r="CD13" s="214" t="s">
        <v>403</v>
      </c>
      <c r="CE13" s="191"/>
      <c r="CF13" s="191" t="s">
        <v>388</v>
      </c>
    </row>
    <row r="14" spans="1:84" ht="21" customHeight="1" thickTop="1">
      <c r="A14" s="20" t="str">
        <f t="shared" ref="A14:A45" si="0">CONCATENATE(BA14,BJ14)</f>
        <v>■入力してください：[氏名] [所属機関・部局名] [職名]</v>
      </c>
      <c r="C14" s="615" t="s">
        <v>201</v>
      </c>
      <c r="D14" s="616"/>
      <c r="E14" s="619"/>
      <c r="F14" s="620"/>
      <c r="G14" s="621"/>
      <c r="H14" s="625"/>
      <c r="I14" s="626"/>
      <c r="J14" s="626"/>
      <c r="K14" s="626"/>
      <c r="L14" s="626"/>
      <c r="M14" s="626"/>
      <c r="N14" s="626"/>
      <c r="O14" s="626"/>
      <c r="P14" s="627"/>
      <c r="Q14" s="625"/>
      <c r="R14" s="626"/>
      <c r="S14" s="626"/>
      <c r="T14" s="626"/>
      <c r="U14" s="626"/>
      <c r="V14" s="626"/>
      <c r="W14" s="626"/>
      <c r="X14" s="627"/>
      <c r="Y14" s="625"/>
      <c r="Z14" s="626"/>
      <c r="AA14" s="626"/>
      <c r="AB14" s="627"/>
      <c r="AC14" s="619"/>
      <c r="AD14" s="621"/>
      <c r="AE14" s="613"/>
      <c r="AF14" s="613"/>
      <c r="AG14" s="613"/>
      <c r="AH14" s="613"/>
      <c r="AI14" s="613"/>
      <c r="AJ14" s="607"/>
      <c r="AK14" s="608"/>
      <c r="AL14" s="608"/>
      <c r="AM14" s="609"/>
      <c r="AN14" s="185"/>
      <c r="AO14" s="186"/>
      <c r="AP14" s="413" t="s">
        <v>590</v>
      </c>
      <c r="AS14" s="347" t="s">
        <v>201</v>
      </c>
      <c r="AT14" s="348"/>
      <c r="AU14" s="23">
        <f>COUNTIF(AJ14,"*取消*")+COUNTIF(AJ14,"*取り消し*")</f>
        <v>0</v>
      </c>
      <c r="AV14" s="21"/>
      <c r="AW14" s="139" t="str">
        <f>IF(H14&lt;&gt;"","",AW$13)</f>
        <v xml:space="preserve">[氏名] </v>
      </c>
      <c r="AX14" s="139" t="str">
        <f>IF(Q14&lt;&gt;"","",AX$13)</f>
        <v xml:space="preserve">[所属機関・部局名] </v>
      </c>
      <c r="AY14" s="139" t="str">
        <f>IF(Y14&lt;&gt;"","",AY$13)</f>
        <v xml:space="preserve">[職名] </v>
      </c>
      <c r="AZ14" s="139" t="str">
        <f t="shared" ref="AZ14:AZ77" si="1">IF(AV14="入力なし","",TRIM(CONCATENATE(AW14,AX14,AY14)))</f>
        <v>[氏名] [所属機関・部局名] [職名]</v>
      </c>
      <c r="BA14" s="315" t="str">
        <f t="shared" ref="BA14:BA45" si="2">IF(OR(AV14="入力なし",AZ14=""),"",CONCATENATE("■入力してください：",AZ14))</f>
        <v>■入力してください：[氏名] [所属機関・部局名] [職名]</v>
      </c>
      <c r="BB14" s="187" t="str">
        <f>ASC(UPPER(LEFT(H14,1)))</f>
        <v/>
      </c>
      <c r="BC14" s="187">
        <f>COUNTIF($BM$11:$BM$36,BB14)</f>
        <v>0</v>
      </c>
      <c r="BD14" s="187" t="str">
        <f>ASC(UPPER(LEFT(Q14,1)))</f>
        <v/>
      </c>
      <c r="BE14" s="187">
        <f>COUNTIF($BM$11:$BM$36,BD14)</f>
        <v>0</v>
      </c>
      <c r="BF14" s="187" t="str">
        <f>ASC(UPPER(LEFT(Y14,1)))</f>
        <v/>
      </c>
      <c r="BG14" s="187">
        <f>COUNTIF($BM$11:$BM$36,BF14)</f>
        <v>0</v>
      </c>
      <c r="BH14" s="187" t="str">
        <f>IF(SUM(BC14,BE14,BG14)=0,"","[PI情報(和文)]")</f>
        <v/>
      </c>
      <c r="BI14" s="139" t="str">
        <f>IF(AND(OR($H$8="日本",AU14&gt;0),AC14="〇"),"[本委託費による経費負担]","")</f>
        <v/>
      </c>
      <c r="BJ14" s="315" t="str">
        <f>IF(AND(BH14="",BI14=""),"",CONCATENATE("■ご確認ください：",BH14,BI14))</f>
        <v/>
      </c>
      <c r="BK14" s="23">
        <f>IF(OR($H$8&lt;&gt;"相手国",H15=""),0,IF(AC14="〇",1,0))</f>
        <v>0</v>
      </c>
      <c r="BM14" s="1" t="s">
        <v>551</v>
      </c>
      <c r="BV14" s="196" t="s">
        <v>387</v>
      </c>
      <c r="BW14" s="199" t="s">
        <v>431</v>
      </c>
      <c r="BX14" s="202"/>
      <c r="BY14" s="214" t="s">
        <v>403</v>
      </c>
      <c r="BZ14" s="214" t="s">
        <v>403</v>
      </c>
      <c r="CA14" s="214" t="s">
        <v>403</v>
      </c>
      <c r="CB14" s="214" t="s">
        <v>403</v>
      </c>
      <c r="CC14" s="214" t="s">
        <v>403</v>
      </c>
      <c r="CD14" s="214" t="s">
        <v>403</v>
      </c>
      <c r="CE14" s="190"/>
      <c r="CF14" s="191" t="s">
        <v>532</v>
      </c>
    </row>
    <row r="15" spans="1:84" ht="21" customHeight="1" thickBot="1">
      <c r="A15" s="20" t="str">
        <f t="shared" si="0"/>
        <v>■入力してください：[氏名（英文）] [所属機関・部局名（英文）] [職名（英文）]</v>
      </c>
      <c r="C15" s="617"/>
      <c r="D15" s="618"/>
      <c r="E15" s="622"/>
      <c r="F15" s="623"/>
      <c r="G15" s="624"/>
      <c r="H15" s="628"/>
      <c r="I15" s="629"/>
      <c r="J15" s="629"/>
      <c r="K15" s="629"/>
      <c r="L15" s="629"/>
      <c r="M15" s="629"/>
      <c r="N15" s="629"/>
      <c r="O15" s="629"/>
      <c r="P15" s="630"/>
      <c r="Q15" s="628"/>
      <c r="R15" s="629"/>
      <c r="S15" s="629"/>
      <c r="T15" s="629"/>
      <c r="U15" s="629"/>
      <c r="V15" s="629"/>
      <c r="W15" s="629"/>
      <c r="X15" s="630"/>
      <c r="Y15" s="628"/>
      <c r="Z15" s="629"/>
      <c r="AA15" s="629"/>
      <c r="AB15" s="630"/>
      <c r="AC15" s="622"/>
      <c r="AD15" s="624"/>
      <c r="AE15" s="614"/>
      <c r="AF15" s="614"/>
      <c r="AG15" s="614"/>
      <c r="AH15" s="614"/>
      <c r="AI15" s="614"/>
      <c r="AJ15" s="610"/>
      <c r="AK15" s="611"/>
      <c r="AL15" s="611"/>
      <c r="AM15" s="612"/>
      <c r="AN15" s="185"/>
      <c r="AO15" s="186"/>
      <c r="AP15" s="413"/>
      <c r="AS15" s="349"/>
      <c r="AT15" s="350"/>
      <c r="AU15" s="21"/>
      <c r="AV15" s="21"/>
      <c r="AW15" s="139" t="str">
        <f>IF(H15&lt;&gt;"","","[氏名（英文）] ")</f>
        <v xml:space="preserve">[氏名（英文）] </v>
      </c>
      <c r="AX15" s="139" t="str">
        <f>IF(Q15&lt;&gt;"","","[所属機関・部局名（英文）] ")</f>
        <v xml:space="preserve">[所属機関・部局名（英文）] </v>
      </c>
      <c r="AY15" s="139" t="str">
        <f>IF(Y15&lt;&gt;"","","[職名（英文）] ")</f>
        <v xml:space="preserve">[職名（英文）] </v>
      </c>
      <c r="AZ15" s="139" t="str">
        <f t="shared" si="1"/>
        <v>[氏名（英文）] [所属機関・部局名（英文）] [職名（英文）]</v>
      </c>
      <c r="BA15" s="315" t="str">
        <f t="shared" si="2"/>
        <v>■入力してください：[氏名（英文）] [所属機関・部局名（英文）] [職名（英文）]</v>
      </c>
      <c r="BB15" s="187" t="str">
        <f>ASC(UPPER(LEFT(H15,1)))</f>
        <v/>
      </c>
      <c r="BC15" s="187">
        <f>COUNTIF($BM$11:$BM$36,BB15)</f>
        <v>0</v>
      </c>
      <c r="BD15" s="187" t="str">
        <f>ASC(UPPER(LEFT(Q15,1)))</f>
        <v/>
      </c>
      <c r="BE15" s="187">
        <f>COUNTIF($BM$11:$BM$36,BD15)</f>
        <v>0</v>
      </c>
      <c r="BF15" s="187" t="str">
        <f>ASC(UPPER(LEFT(Y15,1)))</f>
        <v/>
      </c>
      <c r="BG15" s="187">
        <f>COUNTIF($BM$11:$BM$36,BF15)</f>
        <v>0</v>
      </c>
      <c r="BH15" s="187" t="str">
        <f>IF(OR(SUM(BC15,BE15,BG15)=3,SUM(BC15,BE15,BG15)=0),"","[PI情報(英文)]")</f>
        <v/>
      </c>
      <c r="BI15" s="21"/>
      <c r="BJ15" s="315" t="str">
        <f>IF(AND(BH15="",BI15=""),"",CONCATENATE("■ご確認ください：",BH15,BI15))</f>
        <v/>
      </c>
      <c r="BK15" s="21"/>
      <c r="BM15" s="1" t="s">
        <v>552</v>
      </c>
      <c r="BV15" s="197"/>
      <c r="BW15" s="200"/>
      <c r="BX15" s="203"/>
      <c r="BY15" s="214" t="s">
        <v>403</v>
      </c>
      <c r="BZ15" s="214" t="s">
        <v>403</v>
      </c>
      <c r="CA15" s="214" t="s">
        <v>403</v>
      </c>
      <c r="CB15" s="214" t="s">
        <v>403</v>
      </c>
      <c r="CC15" s="214" t="s">
        <v>403</v>
      </c>
      <c r="CD15" s="214" t="s">
        <v>403</v>
      </c>
      <c r="CE15" s="190"/>
      <c r="CF15" s="191" t="s">
        <v>532</v>
      </c>
    </row>
    <row r="16" spans="1:84" ht="19.5" customHeight="1" thickTop="1">
      <c r="A16" s="20" t="str">
        <f t="shared" si="0"/>
        <v/>
      </c>
      <c r="C16" s="492" t="s">
        <v>1</v>
      </c>
      <c r="D16" s="384"/>
      <c r="E16" s="407"/>
      <c r="F16" s="407"/>
      <c r="G16" s="407"/>
      <c r="H16" s="339"/>
      <c r="I16" s="339"/>
      <c r="J16" s="339"/>
      <c r="K16" s="339"/>
      <c r="L16" s="339"/>
      <c r="M16" s="339"/>
      <c r="N16" s="339"/>
      <c r="O16" s="339"/>
      <c r="P16" s="339"/>
      <c r="Q16" s="339"/>
      <c r="R16" s="339"/>
      <c r="S16" s="339"/>
      <c r="T16" s="339"/>
      <c r="U16" s="339"/>
      <c r="V16" s="339"/>
      <c r="W16" s="339"/>
      <c r="X16" s="339"/>
      <c r="Y16" s="339"/>
      <c r="Z16" s="339"/>
      <c r="AA16" s="339"/>
      <c r="AB16" s="339"/>
      <c r="AC16" s="434"/>
      <c r="AD16" s="434"/>
      <c r="AE16" s="339"/>
      <c r="AF16" s="339"/>
      <c r="AG16" s="339"/>
      <c r="AH16" s="339"/>
      <c r="AI16" s="339"/>
      <c r="AJ16" s="637"/>
      <c r="AK16" s="637"/>
      <c r="AL16" s="637"/>
      <c r="AM16" s="638"/>
      <c r="AN16" s="185"/>
      <c r="AO16" s="188"/>
      <c r="AP16" s="413"/>
      <c r="AS16" s="329" t="s">
        <v>1</v>
      </c>
      <c r="AT16" s="330"/>
      <c r="AU16" s="23">
        <f>COUNTIF(AJ16,"*取消*")+COUNTIF(AJ16,"*取り消し*")</f>
        <v>0</v>
      </c>
      <c r="AV16" s="22" t="str">
        <f>IF(AND(E16="",H16="",Q16="",AE16="",Y16="",TRIM(AC16)="",AJ16=""),"入力なし","")</f>
        <v>入力なし</v>
      </c>
      <c r="AW16" s="139" t="str">
        <f t="shared" ref="AW16:AW22" si="3">IF(AV16="入力なし","",IF(H16&lt;&gt;"","",AW$13))</f>
        <v/>
      </c>
      <c r="AX16" s="139" t="str">
        <f>IF(AV16="入力なし","",IF(Q16&lt;&gt;"","",AX$13))</f>
        <v/>
      </c>
      <c r="AY16" s="139" t="str">
        <f>IF(AV16="入力なし","",IF(Y16&lt;&gt;"","",AY$13))</f>
        <v/>
      </c>
      <c r="AZ16" s="139" t="str">
        <f t="shared" si="1"/>
        <v/>
      </c>
      <c r="BA16" s="315" t="str">
        <f t="shared" si="2"/>
        <v/>
      </c>
      <c r="BB16" s="321"/>
      <c r="BC16" s="321"/>
      <c r="BD16" s="321"/>
      <c r="BE16" s="321"/>
      <c r="BF16" s="321"/>
      <c r="BG16" s="321"/>
      <c r="BH16" s="321"/>
      <c r="BI16" s="139" t="str">
        <f>IF(AND(OR($H$8="日本",AU16&gt;0),AC16="〇"),"■ご確認ください：[本委託費による経費負担]","")</f>
        <v/>
      </c>
      <c r="BJ16" s="315" t="str">
        <f t="shared" ref="BJ16:BJ47" si="4">IF(OR(AV16="入力なし",BI16=""),"",BI16)</f>
        <v/>
      </c>
      <c r="BK16" s="23">
        <f>IF(OR($H$8&lt;&gt;"相手国",H16=""),0,IF(AND(AU16=0,AC16="〇"),1,0))</f>
        <v>0</v>
      </c>
      <c r="BM16" s="1" t="s">
        <v>553</v>
      </c>
      <c r="BV16" s="197"/>
      <c r="BW16" s="200"/>
      <c r="BX16" s="203"/>
      <c r="BY16" s="17" t="s">
        <v>392</v>
      </c>
      <c r="BZ16" s="214" t="s">
        <v>403</v>
      </c>
      <c r="CA16" s="214" t="s">
        <v>403</v>
      </c>
      <c r="CB16" s="214" t="s">
        <v>403</v>
      </c>
      <c r="CC16" s="214" t="s">
        <v>403</v>
      </c>
      <c r="CD16" s="214" t="s">
        <v>403</v>
      </c>
      <c r="CE16" s="190"/>
      <c r="CF16" s="191" t="s">
        <v>532</v>
      </c>
    </row>
    <row r="17" spans="1:84" ht="20.100000000000001" customHeight="1">
      <c r="A17" s="20" t="str">
        <f t="shared" si="0"/>
        <v/>
      </c>
      <c r="C17" s="331" t="s">
        <v>2</v>
      </c>
      <c r="D17" s="332"/>
      <c r="E17" s="410"/>
      <c r="F17" s="410"/>
      <c r="G17" s="410"/>
      <c r="H17" s="333"/>
      <c r="I17" s="333"/>
      <c r="J17" s="333"/>
      <c r="K17" s="333"/>
      <c r="L17" s="333"/>
      <c r="M17" s="333"/>
      <c r="N17" s="333"/>
      <c r="O17" s="333"/>
      <c r="P17" s="333"/>
      <c r="Q17" s="333"/>
      <c r="R17" s="333"/>
      <c r="S17" s="333"/>
      <c r="T17" s="333"/>
      <c r="U17" s="333"/>
      <c r="V17" s="333"/>
      <c r="W17" s="333"/>
      <c r="X17" s="333"/>
      <c r="Y17" s="333"/>
      <c r="Z17" s="333"/>
      <c r="AA17" s="333"/>
      <c r="AB17" s="333"/>
      <c r="AC17" s="412"/>
      <c r="AD17" s="412"/>
      <c r="AE17" s="333"/>
      <c r="AF17" s="333"/>
      <c r="AG17" s="333"/>
      <c r="AH17" s="333"/>
      <c r="AI17" s="333"/>
      <c r="AJ17" s="605"/>
      <c r="AK17" s="605"/>
      <c r="AL17" s="605"/>
      <c r="AM17" s="606"/>
      <c r="AN17" s="185"/>
      <c r="AO17" s="188"/>
      <c r="AP17" s="413"/>
      <c r="AS17" s="329" t="s">
        <v>2</v>
      </c>
      <c r="AT17" s="330"/>
      <c r="AU17" s="23">
        <f t="shared" ref="AU17:AU80" si="5">COUNTIF(AJ17,"*取消*")+COUNTIF(AJ17,"*取り消し*")</f>
        <v>0</v>
      </c>
      <c r="AV17" s="22" t="str">
        <f t="shared" ref="AV17:AV80" si="6">IF(AND(E17="",H17="",Q17="",AE17="",Y17="",TRIM(AC17)="",AJ17=""),"入力なし","")</f>
        <v>入力なし</v>
      </c>
      <c r="AW17" s="139" t="str">
        <f t="shared" si="3"/>
        <v/>
      </c>
      <c r="AX17" s="139" t="str">
        <f t="shared" ref="AX17:AX80" si="7">IF(AV17="入力なし","",IF(Q17&lt;&gt;"","",AX$13))</f>
        <v/>
      </c>
      <c r="AY17" s="139" t="str">
        <f t="shared" ref="AY17:AY80" si="8">IF(AV17="入力なし","",IF(Y17&lt;&gt;"","",AY$13))</f>
        <v/>
      </c>
      <c r="AZ17" s="139" t="str">
        <f t="shared" si="1"/>
        <v/>
      </c>
      <c r="BA17" s="315" t="str">
        <f t="shared" si="2"/>
        <v/>
      </c>
      <c r="BB17" s="321"/>
      <c r="BC17" s="321"/>
      <c r="BD17" s="321"/>
      <c r="BE17" s="321"/>
      <c r="BF17" s="321"/>
      <c r="BG17" s="321"/>
      <c r="BH17" s="321"/>
      <c r="BI17" s="139" t="str">
        <f t="shared" ref="BI17:BI80" si="9">IF(AND(OR($H$8="日本",AU17&gt;0),AC17="〇"),"■ご確認ください：[本委託費による経費負担]","")</f>
        <v/>
      </c>
      <c r="BJ17" s="315" t="str">
        <f t="shared" si="4"/>
        <v/>
      </c>
      <c r="BK17" s="23">
        <f t="shared" ref="BK17:BK80" si="10">IF(OR($H$8&lt;&gt;"相手国",H17=""),0,IF(AND(AU17=0,AC17="〇"),1,0))</f>
        <v>0</v>
      </c>
      <c r="BM17" s="1" t="s">
        <v>554</v>
      </c>
      <c r="BV17" s="197"/>
      <c r="BW17" s="200"/>
      <c r="BX17" s="203"/>
      <c r="BY17" s="214" t="s">
        <v>403</v>
      </c>
      <c r="BZ17" s="287" t="s">
        <v>393</v>
      </c>
      <c r="CA17" s="214" t="s">
        <v>403</v>
      </c>
      <c r="CB17" s="214" t="s">
        <v>403</v>
      </c>
      <c r="CC17" s="214" t="s">
        <v>403</v>
      </c>
      <c r="CD17" s="214" t="s">
        <v>403</v>
      </c>
      <c r="CE17" s="190"/>
      <c r="CF17" s="191" t="s">
        <v>533</v>
      </c>
    </row>
    <row r="18" spans="1:84" ht="20.100000000000001" customHeight="1">
      <c r="A18" s="20" t="str">
        <f t="shared" si="0"/>
        <v/>
      </c>
      <c r="C18" s="331" t="s">
        <v>3</v>
      </c>
      <c r="D18" s="332"/>
      <c r="E18" s="410"/>
      <c r="F18" s="410"/>
      <c r="G18" s="410"/>
      <c r="H18" s="333"/>
      <c r="I18" s="333"/>
      <c r="J18" s="333"/>
      <c r="K18" s="333"/>
      <c r="L18" s="333"/>
      <c r="M18" s="333"/>
      <c r="N18" s="333"/>
      <c r="O18" s="333"/>
      <c r="P18" s="333"/>
      <c r="Q18" s="333"/>
      <c r="R18" s="333"/>
      <c r="S18" s="333"/>
      <c r="T18" s="333"/>
      <c r="U18" s="333"/>
      <c r="V18" s="333"/>
      <c r="W18" s="333"/>
      <c r="X18" s="333"/>
      <c r="Y18" s="333"/>
      <c r="Z18" s="333"/>
      <c r="AA18" s="333"/>
      <c r="AB18" s="333"/>
      <c r="AC18" s="412"/>
      <c r="AD18" s="412"/>
      <c r="AE18" s="333"/>
      <c r="AF18" s="333"/>
      <c r="AG18" s="333"/>
      <c r="AH18" s="333"/>
      <c r="AI18" s="333"/>
      <c r="AJ18" s="605"/>
      <c r="AK18" s="605"/>
      <c r="AL18" s="605"/>
      <c r="AM18" s="606"/>
      <c r="AN18" s="185"/>
      <c r="AO18" s="188"/>
      <c r="AP18" s="413"/>
      <c r="AS18" s="329" t="s">
        <v>3</v>
      </c>
      <c r="AT18" s="330"/>
      <c r="AU18" s="23">
        <f t="shared" si="5"/>
        <v>0</v>
      </c>
      <c r="AV18" s="22" t="str">
        <f t="shared" si="6"/>
        <v>入力なし</v>
      </c>
      <c r="AW18" s="139" t="str">
        <f t="shared" si="3"/>
        <v/>
      </c>
      <c r="AX18" s="139" t="str">
        <f t="shared" si="7"/>
        <v/>
      </c>
      <c r="AY18" s="139" t="str">
        <f t="shared" si="8"/>
        <v/>
      </c>
      <c r="AZ18" s="139" t="str">
        <f t="shared" si="1"/>
        <v/>
      </c>
      <c r="BA18" s="315" t="str">
        <f t="shared" si="2"/>
        <v/>
      </c>
      <c r="BB18" s="321"/>
      <c r="BC18" s="321"/>
      <c r="BD18" s="321"/>
      <c r="BE18" s="321"/>
      <c r="BF18" s="321"/>
      <c r="BG18" s="321"/>
      <c r="BH18" s="321"/>
      <c r="BI18" s="139" t="str">
        <f t="shared" si="9"/>
        <v/>
      </c>
      <c r="BJ18" s="315" t="str">
        <f t="shared" si="4"/>
        <v/>
      </c>
      <c r="BK18" s="23">
        <f t="shared" si="10"/>
        <v>0</v>
      </c>
      <c r="BM18" s="1" t="s">
        <v>555</v>
      </c>
      <c r="BV18" s="197"/>
      <c r="BW18" s="200"/>
      <c r="BX18" s="203"/>
      <c r="BY18" s="214" t="s">
        <v>403</v>
      </c>
      <c r="BZ18" s="214" t="s">
        <v>403</v>
      </c>
      <c r="CA18" s="288" t="s">
        <v>392</v>
      </c>
      <c r="CB18" s="214" t="s">
        <v>403</v>
      </c>
      <c r="CC18" s="214" t="s">
        <v>403</v>
      </c>
      <c r="CD18" s="214" t="s">
        <v>403</v>
      </c>
      <c r="CE18" s="190"/>
      <c r="CF18" s="191" t="s">
        <v>534</v>
      </c>
    </row>
    <row r="19" spans="1:84" ht="20.100000000000001" customHeight="1">
      <c r="A19" s="20" t="str">
        <f t="shared" si="0"/>
        <v/>
      </c>
      <c r="C19" s="331" t="s">
        <v>4</v>
      </c>
      <c r="D19" s="332"/>
      <c r="E19" s="410"/>
      <c r="F19" s="410"/>
      <c r="G19" s="410"/>
      <c r="H19" s="333"/>
      <c r="I19" s="333"/>
      <c r="J19" s="333"/>
      <c r="K19" s="333"/>
      <c r="L19" s="333"/>
      <c r="M19" s="333"/>
      <c r="N19" s="333"/>
      <c r="O19" s="333"/>
      <c r="P19" s="333"/>
      <c r="Q19" s="333"/>
      <c r="R19" s="333"/>
      <c r="S19" s="333"/>
      <c r="T19" s="333"/>
      <c r="U19" s="333"/>
      <c r="V19" s="333"/>
      <c r="W19" s="333"/>
      <c r="X19" s="333"/>
      <c r="Y19" s="333"/>
      <c r="Z19" s="333"/>
      <c r="AA19" s="333"/>
      <c r="AB19" s="333"/>
      <c r="AC19" s="412"/>
      <c r="AD19" s="412"/>
      <c r="AE19" s="333"/>
      <c r="AF19" s="333"/>
      <c r="AG19" s="333"/>
      <c r="AH19" s="333"/>
      <c r="AI19" s="333"/>
      <c r="AJ19" s="605"/>
      <c r="AK19" s="605"/>
      <c r="AL19" s="605"/>
      <c r="AM19" s="606"/>
      <c r="AN19" s="185"/>
      <c r="AO19" s="188"/>
      <c r="AP19" s="413"/>
      <c r="AS19" s="329" t="s">
        <v>4</v>
      </c>
      <c r="AT19" s="330"/>
      <c r="AU19" s="23">
        <f t="shared" si="5"/>
        <v>0</v>
      </c>
      <c r="AV19" s="22" t="str">
        <f t="shared" si="6"/>
        <v>入力なし</v>
      </c>
      <c r="AW19" s="139" t="str">
        <f t="shared" si="3"/>
        <v/>
      </c>
      <c r="AX19" s="139" t="str">
        <f t="shared" si="7"/>
        <v/>
      </c>
      <c r="AY19" s="139" t="str">
        <f t="shared" si="8"/>
        <v/>
      </c>
      <c r="AZ19" s="139" t="str">
        <f t="shared" si="1"/>
        <v/>
      </c>
      <c r="BA19" s="315" t="str">
        <f t="shared" si="2"/>
        <v/>
      </c>
      <c r="BB19" s="321"/>
      <c r="BC19" s="321"/>
      <c r="BD19" s="321"/>
      <c r="BE19" s="321"/>
      <c r="BF19" s="321"/>
      <c r="BG19" s="321"/>
      <c r="BH19" s="321"/>
      <c r="BI19" s="139" t="str">
        <f t="shared" si="9"/>
        <v/>
      </c>
      <c r="BJ19" s="315" t="str">
        <f t="shared" si="4"/>
        <v/>
      </c>
      <c r="BK19" s="23">
        <f t="shared" si="10"/>
        <v>0</v>
      </c>
      <c r="BM19" s="1" t="s">
        <v>556</v>
      </c>
      <c r="BV19" s="197"/>
      <c r="BW19" s="200"/>
      <c r="BX19" s="203"/>
      <c r="BY19" s="214" t="s">
        <v>403</v>
      </c>
      <c r="BZ19" s="214" t="s">
        <v>403</v>
      </c>
      <c r="CA19" s="214" t="s">
        <v>403</v>
      </c>
      <c r="CB19" s="289" t="s">
        <v>393</v>
      </c>
      <c r="CC19" s="214" t="s">
        <v>403</v>
      </c>
      <c r="CD19" s="214" t="s">
        <v>403</v>
      </c>
      <c r="CE19" s="190"/>
      <c r="CF19" s="191" t="s">
        <v>535</v>
      </c>
    </row>
    <row r="20" spans="1:84" ht="20.100000000000001" customHeight="1">
      <c r="A20" s="20" t="str">
        <f t="shared" si="0"/>
        <v/>
      </c>
      <c r="C20" s="331" t="s">
        <v>5</v>
      </c>
      <c r="D20" s="332"/>
      <c r="E20" s="410"/>
      <c r="F20" s="410"/>
      <c r="G20" s="410"/>
      <c r="H20" s="333"/>
      <c r="I20" s="333"/>
      <c r="J20" s="333"/>
      <c r="K20" s="333"/>
      <c r="L20" s="333"/>
      <c r="M20" s="333"/>
      <c r="N20" s="333"/>
      <c r="O20" s="333"/>
      <c r="P20" s="333"/>
      <c r="Q20" s="333"/>
      <c r="R20" s="333"/>
      <c r="S20" s="333"/>
      <c r="T20" s="333"/>
      <c r="U20" s="333"/>
      <c r="V20" s="333"/>
      <c r="W20" s="333"/>
      <c r="X20" s="333"/>
      <c r="Y20" s="333"/>
      <c r="Z20" s="333"/>
      <c r="AA20" s="333"/>
      <c r="AB20" s="333"/>
      <c r="AC20" s="412"/>
      <c r="AD20" s="412"/>
      <c r="AE20" s="333"/>
      <c r="AF20" s="333"/>
      <c r="AG20" s="333"/>
      <c r="AH20" s="333"/>
      <c r="AI20" s="333"/>
      <c r="AJ20" s="605"/>
      <c r="AK20" s="605"/>
      <c r="AL20" s="605"/>
      <c r="AM20" s="606"/>
      <c r="AN20" s="185"/>
      <c r="AO20" s="188"/>
      <c r="AP20" s="413"/>
      <c r="AS20" s="329" t="s">
        <v>5</v>
      </c>
      <c r="AT20" s="330"/>
      <c r="AU20" s="23">
        <f t="shared" si="5"/>
        <v>0</v>
      </c>
      <c r="AV20" s="22" t="str">
        <f t="shared" si="6"/>
        <v>入力なし</v>
      </c>
      <c r="AW20" s="139" t="str">
        <f t="shared" si="3"/>
        <v/>
      </c>
      <c r="AX20" s="139" t="str">
        <f t="shared" si="7"/>
        <v/>
      </c>
      <c r="AY20" s="139" t="str">
        <f t="shared" si="8"/>
        <v/>
      </c>
      <c r="AZ20" s="139" t="str">
        <f t="shared" si="1"/>
        <v/>
      </c>
      <c r="BA20" s="315" t="str">
        <f t="shared" si="2"/>
        <v/>
      </c>
      <c r="BB20" s="321"/>
      <c r="BC20" s="321"/>
      <c r="BD20" s="321"/>
      <c r="BE20" s="321"/>
      <c r="BF20" s="321"/>
      <c r="BG20" s="321"/>
      <c r="BH20" s="321"/>
      <c r="BI20" s="139" t="str">
        <f t="shared" si="9"/>
        <v/>
      </c>
      <c r="BJ20" s="315" t="str">
        <f t="shared" si="4"/>
        <v/>
      </c>
      <c r="BK20" s="23">
        <f t="shared" si="10"/>
        <v>0</v>
      </c>
      <c r="BM20" s="1" t="s">
        <v>557</v>
      </c>
      <c r="BV20" s="197"/>
      <c r="BW20" s="200"/>
      <c r="BX20" s="203"/>
      <c r="BY20" s="214" t="s">
        <v>403</v>
      </c>
      <c r="BZ20" s="214" t="s">
        <v>403</v>
      </c>
      <c r="CA20" s="214" t="s">
        <v>403</v>
      </c>
      <c r="CB20" s="214" t="s">
        <v>403</v>
      </c>
      <c r="CC20" s="310" t="s">
        <v>392</v>
      </c>
      <c r="CD20" s="214" t="s">
        <v>403</v>
      </c>
      <c r="CE20" s="190"/>
      <c r="CF20" s="191" t="s">
        <v>532</v>
      </c>
    </row>
    <row r="21" spans="1:84" ht="20.100000000000001" customHeight="1">
      <c r="A21" s="20" t="str">
        <f t="shared" si="0"/>
        <v/>
      </c>
      <c r="C21" s="331" t="s">
        <v>6</v>
      </c>
      <c r="D21" s="332"/>
      <c r="E21" s="410"/>
      <c r="F21" s="410"/>
      <c r="G21" s="410"/>
      <c r="H21" s="333"/>
      <c r="I21" s="333"/>
      <c r="J21" s="333"/>
      <c r="K21" s="333"/>
      <c r="L21" s="333"/>
      <c r="M21" s="333"/>
      <c r="N21" s="333"/>
      <c r="O21" s="333"/>
      <c r="P21" s="333"/>
      <c r="Q21" s="333"/>
      <c r="R21" s="333"/>
      <c r="S21" s="333"/>
      <c r="T21" s="333"/>
      <c r="U21" s="333"/>
      <c r="V21" s="333"/>
      <c r="W21" s="333"/>
      <c r="X21" s="333"/>
      <c r="Y21" s="333"/>
      <c r="Z21" s="333"/>
      <c r="AA21" s="333"/>
      <c r="AB21" s="333"/>
      <c r="AC21" s="412"/>
      <c r="AD21" s="412"/>
      <c r="AE21" s="333"/>
      <c r="AF21" s="333"/>
      <c r="AG21" s="333"/>
      <c r="AH21" s="333"/>
      <c r="AI21" s="333"/>
      <c r="AJ21" s="605"/>
      <c r="AK21" s="605"/>
      <c r="AL21" s="605"/>
      <c r="AM21" s="606"/>
      <c r="AN21" s="185"/>
      <c r="AO21" s="188"/>
      <c r="AP21" s="413"/>
      <c r="AS21" s="329" t="s">
        <v>6</v>
      </c>
      <c r="AT21" s="330"/>
      <c r="AU21" s="23">
        <f t="shared" si="5"/>
        <v>0</v>
      </c>
      <c r="AV21" s="22" t="str">
        <f t="shared" si="6"/>
        <v>入力なし</v>
      </c>
      <c r="AW21" s="139" t="str">
        <f t="shared" si="3"/>
        <v/>
      </c>
      <c r="AX21" s="139" t="str">
        <f t="shared" si="7"/>
        <v/>
      </c>
      <c r="AY21" s="139" t="str">
        <f t="shared" si="8"/>
        <v/>
      </c>
      <c r="AZ21" s="139" t="str">
        <f t="shared" si="1"/>
        <v/>
      </c>
      <c r="BA21" s="315" t="str">
        <f t="shared" si="2"/>
        <v/>
      </c>
      <c r="BB21" s="321"/>
      <c r="BC21" s="321"/>
      <c r="BD21" s="321"/>
      <c r="BE21" s="321"/>
      <c r="BF21" s="321"/>
      <c r="BG21" s="321"/>
      <c r="BH21" s="321"/>
      <c r="BI21" s="139" t="str">
        <f t="shared" si="9"/>
        <v/>
      </c>
      <c r="BJ21" s="315" t="str">
        <f t="shared" si="4"/>
        <v/>
      </c>
      <c r="BK21" s="23">
        <f t="shared" si="10"/>
        <v>0</v>
      </c>
      <c r="BM21" s="1" t="s">
        <v>558</v>
      </c>
      <c r="BV21" s="197"/>
      <c r="BW21" s="204"/>
      <c r="BX21" s="205"/>
      <c r="BY21" s="214" t="s">
        <v>403</v>
      </c>
      <c r="BZ21" s="214" t="s">
        <v>403</v>
      </c>
      <c r="CA21" s="214" t="s">
        <v>403</v>
      </c>
      <c r="CB21" s="214" t="s">
        <v>403</v>
      </c>
      <c r="CC21" s="214" t="s">
        <v>403</v>
      </c>
      <c r="CD21" s="310" t="s">
        <v>393</v>
      </c>
      <c r="CE21" s="190"/>
      <c r="CF21" s="191" t="s">
        <v>532</v>
      </c>
    </row>
    <row r="22" spans="1:84" ht="20.100000000000001" customHeight="1">
      <c r="A22" s="20" t="str">
        <f t="shared" si="0"/>
        <v/>
      </c>
      <c r="C22" s="331" t="s">
        <v>7</v>
      </c>
      <c r="D22" s="332"/>
      <c r="E22" s="410"/>
      <c r="F22" s="410"/>
      <c r="G22" s="410"/>
      <c r="H22" s="333"/>
      <c r="I22" s="333"/>
      <c r="J22" s="333"/>
      <c r="K22" s="333"/>
      <c r="L22" s="333"/>
      <c r="M22" s="333"/>
      <c r="N22" s="333"/>
      <c r="O22" s="333"/>
      <c r="P22" s="333"/>
      <c r="Q22" s="333"/>
      <c r="R22" s="333"/>
      <c r="S22" s="333"/>
      <c r="T22" s="333"/>
      <c r="U22" s="333"/>
      <c r="V22" s="333"/>
      <c r="W22" s="333"/>
      <c r="X22" s="333"/>
      <c r="Y22" s="333"/>
      <c r="Z22" s="333"/>
      <c r="AA22" s="333"/>
      <c r="AB22" s="333"/>
      <c r="AC22" s="412"/>
      <c r="AD22" s="412"/>
      <c r="AE22" s="333"/>
      <c r="AF22" s="333"/>
      <c r="AG22" s="333"/>
      <c r="AH22" s="333"/>
      <c r="AI22" s="333"/>
      <c r="AJ22" s="605"/>
      <c r="AK22" s="605"/>
      <c r="AL22" s="605"/>
      <c r="AM22" s="606"/>
      <c r="AN22" s="185"/>
      <c r="AO22" s="188"/>
      <c r="AP22" s="413"/>
      <c r="AS22" s="329" t="s">
        <v>7</v>
      </c>
      <c r="AT22" s="330"/>
      <c r="AU22" s="23">
        <f t="shared" si="5"/>
        <v>0</v>
      </c>
      <c r="AV22" s="22" t="str">
        <f t="shared" si="6"/>
        <v>入力なし</v>
      </c>
      <c r="AW22" s="139" t="str">
        <f t="shared" si="3"/>
        <v/>
      </c>
      <c r="AX22" s="139" t="str">
        <f t="shared" si="7"/>
        <v/>
      </c>
      <c r="AY22" s="139" t="str">
        <f t="shared" si="8"/>
        <v/>
      </c>
      <c r="AZ22" s="139" t="str">
        <f t="shared" si="1"/>
        <v/>
      </c>
      <c r="BA22" s="315" t="str">
        <f t="shared" si="2"/>
        <v/>
      </c>
      <c r="BB22" s="321"/>
      <c r="BC22" s="321"/>
      <c r="BD22" s="321"/>
      <c r="BE22" s="321"/>
      <c r="BF22" s="321"/>
      <c r="BG22" s="321"/>
      <c r="BH22" s="321"/>
      <c r="BI22" s="139" t="str">
        <f t="shared" si="9"/>
        <v/>
      </c>
      <c r="BJ22" s="315" t="str">
        <f t="shared" si="4"/>
        <v/>
      </c>
      <c r="BK22" s="23">
        <f t="shared" si="10"/>
        <v>0</v>
      </c>
      <c r="BM22" s="1" t="s">
        <v>559</v>
      </c>
      <c r="BV22" s="197"/>
      <c r="BW22" s="196" t="s">
        <v>397</v>
      </c>
      <c r="BX22" s="191" t="s">
        <v>420</v>
      </c>
      <c r="BY22" s="216"/>
      <c r="BZ22" s="287" t="s">
        <v>393</v>
      </c>
      <c r="CA22" s="214" t="s">
        <v>403</v>
      </c>
      <c r="CB22" s="214" t="s">
        <v>403</v>
      </c>
      <c r="CC22" s="216"/>
      <c r="CD22" s="216"/>
      <c r="CE22" s="190"/>
      <c r="CF22" s="191" t="s">
        <v>400</v>
      </c>
    </row>
    <row r="23" spans="1:84" ht="20.100000000000001" customHeight="1">
      <c r="A23" s="20" t="str">
        <f t="shared" si="0"/>
        <v/>
      </c>
      <c r="C23" s="331" t="s">
        <v>8</v>
      </c>
      <c r="D23" s="332"/>
      <c r="E23" s="410"/>
      <c r="F23" s="410"/>
      <c r="G23" s="410"/>
      <c r="H23" s="333"/>
      <c r="I23" s="333"/>
      <c r="J23" s="333"/>
      <c r="K23" s="333"/>
      <c r="L23" s="333"/>
      <c r="M23" s="333"/>
      <c r="N23" s="333"/>
      <c r="O23" s="333"/>
      <c r="P23" s="333"/>
      <c r="Q23" s="333"/>
      <c r="R23" s="333"/>
      <c r="S23" s="333"/>
      <c r="T23" s="333"/>
      <c r="U23" s="333"/>
      <c r="V23" s="333"/>
      <c r="W23" s="333"/>
      <c r="X23" s="333"/>
      <c r="Y23" s="333"/>
      <c r="Z23" s="333"/>
      <c r="AA23" s="333"/>
      <c r="AB23" s="333"/>
      <c r="AC23" s="412"/>
      <c r="AD23" s="412"/>
      <c r="AE23" s="333"/>
      <c r="AF23" s="333"/>
      <c r="AG23" s="333"/>
      <c r="AH23" s="333"/>
      <c r="AI23" s="333"/>
      <c r="AJ23" s="605"/>
      <c r="AK23" s="605"/>
      <c r="AL23" s="605"/>
      <c r="AM23" s="606"/>
      <c r="AN23" s="185"/>
      <c r="AO23" s="188"/>
      <c r="AP23" s="413"/>
      <c r="AS23" s="329" t="s">
        <v>8</v>
      </c>
      <c r="AT23" s="330"/>
      <c r="AU23" s="23">
        <f t="shared" si="5"/>
        <v>0</v>
      </c>
      <c r="AV23" s="22" t="str">
        <f t="shared" si="6"/>
        <v>入力なし</v>
      </c>
      <c r="AW23" s="139" t="str">
        <f>IF(AV23="入力なし","",IF(H23&lt;&gt;"","",AW$13))</f>
        <v/>
      </c>
      <c r="AX23" s="139" t="str">
        <f t="shared" si="7"/>
        <v/>
      </c>
      <c r="AY23" s="139" t="str">
        <f t="shared" si="8"/>
        <v/>
      </c>
      <c r="AZ23" s="139" t="str">
        <f>IF(AV23="入力なし","",TRIM(CONCATENATE(AW23,AX23,AY23)))</f>
        <v/>
      </c>
      <c r="BA23" s="315" t="str">
        <f t="shared" si="2"/>
        <v/>
      </c>
      <c r="BB23" s="321"/>
      <c r="BC23" s="321"/>
      <c r="BD23" s="321"/>
      <c r="BE23" s="321"/>
      <c r="BF23" s="321"/>
      <c r="BG23" s="321"/>
      <c r="BH23" s="321"/>
      <c r="BI23" s="139" t="str">
        <f t="shared" si="9"/>
        <v/>
      </c>
      <c r="BJ23" s="315" t="str">
        <f t="shared" si="4"/>
        <v/>
      </c>
      <c r="BK23" s="23">
        <f t="shared" si="10"/>
        <v>0</v>
      </c>
      <c r="BM23" s="1" t="s">
        <v>560</v>
      </c>
      <c r="BV23" s="197"/>
      <c r="BW23" s="197"/>
      <c r="BX23" s="191" t="s">
        <v>421</v>
      </c>
      <c r="BY23" s="216"/>
      <c r="BZ23" s="214" t="s">
        <v>403</v>
      </c>
      <c r="CA23" s="288" t="s">
        <v>392</v>
      </c>
      <c r="CB23" s="214" t="s">
        <v>403</v>
      </c>
      <c r="CC23" s="216"/>
      <c r="CD23" s="216"/>
      <c r="CE23" s="190"/>
      <c r="CF23" s="191" t="s">
        <v>399</v>
      </c>
    </row>
    <row r="24" spans="1:84" ht="20.100000000000001" customHeight="1">
      <c r="A24" s="20" t="str">
        <f t="shared" si="0"/>
        <v/>
      </c>
      <c r="C24" s="331" t="s">
        <v>9</v>
      </c>
      <c r="D24" s="332"/>
      <c r="E24" s="410"/>
      <c r="F24" s="410"/>
      <c r="G24" s="410"/>
      <c r="H24" s="333"/>
      <c r="I24" s="333"/>
      <c r="J24" s="333"/>
      <c r="K24" s="333"/>
      <c r="L24" s="333"/>
      <c r="M24" s="333"/>
      <c r="N24" s="333"/>
      <c r="O24" s="333"/>
      <c r="P24" s="333"/>
      <c r="Q24" s="333"/>
      <c r="R24" s="333"/>
      <c r="S24" s="333"/>
      <c r="T24" s="333"/>
      <c r="U24" s="333"/>
      <c r="V24" s="333"/>
      <c r="W24" s="333"/>
      <c r="X24" s="333"/>
      <c r="Y24" s="333"/>
      <c r="Z24" s="333"/>
      <c r="AA24" s="333"/>
      <c r="AB24" s="333"/>
      <c r="AC24" s="412"/>
      <c r="AD24" s="412"/>
      <c r="AE24" s="333"/>
      <c r="AF24" s="333"/>
      <c r="AG24" s="333"/>
      <c r="AH24" s="333"/>
      <c r="AI24" s="333"/>
      <c r="AJ24" s="605"/>
      <c r="AK24" s="605"/>
      <c r="AL24" s="605"/>
      <c r="AM24" s="606"/>
      <c r="AN24" s="185"/>
      <c r="AO24" s="188"/>
      <c r="AP24" s="413"/>
      <c r="AS24" s="329" t="s">
        <v>9</v>
      </c>
      <c r="AT24" s="330"/>
      <c r="AU24" s="23">
        <f t="shared" si="5"/>
        <v>0</v>
      </c>
      <c r="AV24" s="22" t="str">
        <f t="shared" si="6"/>
        <v>入力なし</v>
      </c>
      <c r="AW24" s="139" t="str">
        <f t="shared" ref="AW24:AW87" si="11">IF(AV24="入力なし","",IF(H24&lt;&gt;"","",AW$13))</f>
        <v/>
      </c>
      <c r="AX24" s="139" t="str">
        <f t="shared" si="7"/>
        <v/>
      </c>
      <c r="AY24" s="139" t="str">
        <f t="shared" si="8"/>
        <v/>
      </c>
      <c r="AZ24" s="139" t="str">
        <f t="shared" si="1"/>
        <v/>
      </c>
      <c r="BA24" s="315" t="str">
        <f t="shared" si="2"/>
        <v/>
      </c>
      <c r="BB24" s="321"/>
      <c r="BC24" s="321"/>
      <c r="BD24" s="321"/>
      <c r="BE24" s="321"/>
      <c r="BF24" s="321"/>
      <c r="BG24" s="321"/>
      <c r="BH24" s="321"/>
      <c r="BI24" s="139" t="str">
        <f t="shared" si="9"/>
        <v/>
      </c>
      <c r="BJ24" s="315" t="str">
        <f t="shared" si="4"/>
        <v/>
      </c>
      <c r="BK24" s="23">
        <f t="shared" si="10"/>
        <v>0</v>
      </c>
      <c r="BM24" s="1" t="s">
        <v>561</v>
      </c>
      <c r="BV24" s="197"/>
      <c r="BW24" s="198"/>
      <c r="BX24" s="191" t="s">
        <v>422</v>
      </c>
      <c r="BY24" s="216"/>
      <c r="BZ24" s="214" t="s">
        <v>403</v>
      </c>
      <c r="CA24" s="214" t="s">
        <v>403</v>
      </c>
      <c r="CB24" s="289" t="s">
        <v>393</v>
      </c>
      <c r="CC24" s="216"/>
      <c r="CD24" s="216"/>
      <c r="CE24" s="190"/>
      <c r="CF24" s="191" t="s">
        <v>398</v>
      </c>
    </row>
    <row r="25" spans="1:84" ht="20.100000000000001" customHeight="1">
      <c r="A25" s="20" t="str">
        <f t="shared" si="0"/>
        <v/>
      </c>
      <c r="C25" s="331" t="s">
        <v>10</v>
      </c>
      <c r="D25" s="332"/>
      <c r="E25" s="410"/>
      <c r="F25" s="410"/>
      <c r="G25" s="410"/>
      <c r="H25" s="333"/>
      <c r="I25" s="333"/>
      <c r="J25" s="333"/>
      <c r="K25" s="333"/>
      <c r="L25" s="333"/>
      <c r="M25" s="333"/>
      <c r="N25" s="333"/>
      <c r="O25" s="333"/>
      <c r="P25" s="333"/>
      <c r="Q25" s="333"/>
      <c r="R25" s="333"/>
      <c r="S25" s="333"/>
      <c r="T25" s="333"/>
      <c r="U25" s="333"/>
      <c r="V25" s="333"/>
      <c r="W25" s="333"/>
      <c r="X25" s="333"/>
      <c r="Y25" s="333"/>
      <c r="Z25" s="333"/>
      <c r="AA25" s="333"/>
      <c r="AB25" s="333"/>
      <c r="AC25" s="412"/>
      <c r="AD25" s="412"/>
      <c r="AE25" s="333"/>
      <c r="AF25" s="333"/>
      <c r="AG25" s="333"/>
      <c r="AH25" s="333"/>
      <c r="AI25" s="333"/>
      <c r="AJ25" s="605"/>
      <c r="AK25" s="605"/>
      <c r="AL25" s="605"/>
      <c r="AM25" s="606"/>
      <c r="AN25" s="185"/>
      <c r="AO25" s="188"/>
      <c r="AP25" s="413"/>
      <c r="AS25" s="329" t="s">
        <v>10</v>
      </c>
      <c r="AT25" s="330"/>
      <c r="AU25" s="23">
        <f t="shared" si="5"/>
        <v>0</v>
      </c>
      <c r="AV25" s="22" t="str">
        <f t="shared" si="6"/>
        <v>入力なし</v>
      </c>
      <c r="AW25" s="139" t="str">
        <f t="shared" si="11"/>
        <v/>
      </c>
      <c r="AX25" s="139" t="str">
        <f t="shared" si="7"/>
        <v/>
      </c>
      <c r="AY25" s="139" t="str">
        <f t="shared" si="8"/>
        <v/>
      </c>
      <c r="AZ25" s="139" t="str">
        <f t="shared" si="1"/>
        <v/>
      </c>
      <c r="BA25" s="315" t="str">
        <f t="shared" si="2"/>
        <v/>
      </c>
      <c r="BB25" s="321"/>
      <c r="BC25" s="321"/>
      <c r="BD25" s="321"/>
      <c r="BE25" s="321"/>
      <c r="BF25" s="321"/>
      <c r="BG25" s="321"/>
      <c r="BH25" s="321"/>
      <c r="BI25" s="139" t="str">
        <f t="shared" si="9"/>
        <v/>
      </c>
      <c r="BJ25" s="315" t="str">
        <f t="shared" si="4"/>
        <v/>
      </c>
      <c r="BK25" s="23">
        <f t="shared" si="10"/>
        <v>0</v>
      </c>
      <c r="BM25" s="1" t="s">
        <v>562</v>
      </c>
      <c r="BV25" s="207" t="s">
        <v>385</v>
      </c>
      <c r="BW25" s="210" t="s">
        <v>423</v>
      </c>
      <c r="BX25" s="211"/>
      <c r="BY25" s="190">
        <v>123456789</v>
      </c>
      <c r="BZ25" s="287" t="s">
        <v>391</v>
      </c>
      <c r="CA25" s="287" t="s">
        <v>391</v>
      </c>
      <c r="CB25" s="287" t="s">
        <v>391</v>
      </c>
      <c r="CC25" s="214" t="s">
        <v>403</v>
      </c>
      <c r="CD25" s="214" t="s">
        <v>403</v>
      </c>
      <c r="CE25" s="190" t="s">
        <v>443</v>
      </c>
      <c r="CF25" s="191"/>
    </row>
    <row r="26" spans="1:84" ht="20.100000000000001" customHeight="1">
      <c r="A26" s="20" t="str">
        <f t="shared" si="0"/>
        <v/>
      </c>
      <c r="C26" s="331" t="s">
        <v>11</v>
      </c>
      <c r="D26" s="332"/>
      <c r="E26" s="410"/>
      <c r="F26" s="410"/>
      <c r="G26" s="410"/>
      <c r="H26" s="333"/>
      <c r="I26" s="333"/>
      <c r="J26" s="333"/>
      <c r="K26" s="333"/>
      <c r="L26" s="333"/>
      <c r="M26" s="333"/>
      <c r="N26" s="333"/>
      <c r="O26" s="333"/>
      <c r="P26" s="333"/>
      <c r="Q26" s="333"/>
      <c r="R26" s="333"/>
      <c r="S26" s="333"/>
      <c r="T26" s="333"/>
      <c r="U26" s="333"/>
      <c r="V26" s="333"/>
      <c r="W26" s="333"/>
      <c r="X26" s="333"/>
      <c r="Y26" s="333"/>
      <c r="Z26" s="333"/>
      <c r="AA26" s="333"/>
      <c r="AB26" s="333"/>
      <c r="AC26" s="412"/>
      <c r="AD26" s="412"/>
      <c r="AE26" s="333"/>
      <c r="AF26" s="333"/>
      <c r="AG26" s="333"/>
      <c r="AH26" s="333"/>
      <c r="AI26" s="333"/>
      <c r="AJ26" s="605"/>
      <c r="AK26" s="605"/>
      <c r="AL26" s="605"/>
      <c r="AM26" s="606"/>
      <c r="AN26" s="185"/>
      <c r="AO26" s="188"/>
      <c r="AP26" s="413"/>
      <c r="AS26" s="329" t="s">
        <v>11</v>
      </c>
      <c r="AT26" s="330"/>
      <c r="AU26" s="23">
        <f t="shared" si="5"/>
        <v>0</v>
      </c>
      <c r="AV26" s="22" t="str">
        <f t="shared" si="6"/>
        <v>入力なし</v>
      </c>
      <c r="AW26" s="139" t="str">
        <f t="shared" si="11"/>
        <v/>
      </c>
      <c r="AX26" s="139" t="str">
        <f t="shared" si="7"/>
        <v/>
      </c>
      <c r="AY26" s="139" t="str">
        <f t="shared" si="8"/>
        <v/>
      </c>
      <c r="AZ26" s="139" t="str">
        <f t="shared" si="1"/>
        <v/>
      </c>
      <c r="BA26" s="315" t="str">
        <f t="shared" si="2"/>
        <v/>
      </c>
      <c r="BB26" s="321"/>
      <c r="BC26" s="321"/>
      <c r="BD26" s="321"/>
      <c r="BE26" s="321"/>
      <c r="BF26" s="321"/>
      <c r="BG26" s="321"/>
      <c r="BH26" s="321"/>
      <c r="BI26" s="139" t="str">
        <f t="shared" si="9"/>
        <v/>
      </c>
      <c r="BJ26" s="315" t="str">
        <f t="shared" si="4"/>
        <v/>
      </c>
      <c r="BK26" s="23">
        <f t="shared" si="10"/>
        <v>0</v>
      </c>
      <c r="BM26" s="1" t="s">
        <v>563</v>
      </c>
      <c r="BV26" s="197"/>
      <c r="BW26" s="210" t="s">
        <v>424</v>
      </c>
      <c r="BX26" s="211"/>
      <c r="BY26" s="190">
        <v>12345678</v>
      </c>
      <c r="BZ26" s="287" t="s">
        <v>391</v>
      </c>
      <c r="CA26" s="287" t="s">
        <v>391</v>
      </c>
      <c r="CB26" s="287" t="s">
        <v>391</v>
      </c>
      <c r="CC26" s="214" t="s">
        <v>403</v>
      </c>
      <c r="CD26" s="214" t="s">
        <v>403</v>
      </c>
      <c r="CE26" s="190"/>
      <c r="CF26" s="191" t="s">
        <v>388</v>
      </c>
    </row>
    <row r="27" spans="1:84" ht="20.100000000000001" customHeight="1">
      <c r="A27" s="20" t="str">
        <f t="shared" si="0"/>
        <v/>
      </c>
      <c r="C27" s="331" t="s">
        <v>12</v>
      </c>
      <c r="D27" s="332"/>
      <c r="E27" s="410"/>
      <c r="F27" s="410"/>
      <c r="G27" s="410"/>
      <c r="H27" s="333"/>
      <c r="I27" s="333"/>
      <c r="J27" s="333"/>
      <c r="K27" s="333"/>
      <c r="L27" s="333"/>
      <c r="M27" s="333"/>
      <c r="N27" s="333"/>
      <c r="O27" s="333"/>
      <c r="P27" s="333"/>
      <c r="Q27" s="333"/>
      <c r="R27" s="333"/>
      <c r="S27" s="333"/>
      <c r="T27" s="333"/>
      <c r="U27" s="333"/>
      <c r="V27" s="333"/>
      <c r="W27" s="333"/>
      <c r="X27" s="333"/>
      <c r="Y27" s="333"/>
      <c r="Z27" s="333"/>
      <c r="AA27" s="333"/>
      <c r="AB27" s="333"/>
      <c r="AC27" s="412"/>
      <c r="AD27" s="412"/>
      <c r="AE27" s="333"/>
      <c r="AF27" s="333"/>
      <c r="AG27" s="333"/>
      <c r="AH27" s="333"/>
      <c r="AI27" s="333"/>
      <c r="AJ27" s="605"/>
      <c r="AK27" s="605"/>
      <c r="AL27" s="605"/>
      <c r="AM27" s="606"/>
      <c r="AN27" s="185"/>
      <c r="AO27" s="188"/>
      <c r="AP27" s="413"/>
      <c r="AS27" s="329" t="s">
        <v>12</v>
      </c>
      <c r="AT27" s="330"/>
      <c r="AU27" s="23">
        <f t="shared" si="5"/>
        <v>0</v>
      </c>
      <c r="AV27" s="22" t="str">
        <f t="shared" si="6"/>
        <v>入力なし</v>
      </c>
      <c r="AW27" s="139" t="str">
        <f t="shared" si="11"/>
        <v/>
      </c>
      <c r="AX27" s="139" t="str">
        <f t="shared" si="7"/>
        <v/>
      </c>
      <c r="AY27" s="139" t="str">
        <f t="shared" si="8"/>
        <v/>
      </c>
      <c r="AZ27" s="139" t="str">
        <f t="shared" si="1"/>
        <v/>
      </c>
      <c r="BA27" s="315" t="str">
        <f t="shared" si="2"/>
        <v/>
      </c>
      <c r="BB27" s="321"/>
      <c r="BC27" s="321"/>
      <c r="BD27" s="321"/>
      <c r="BE27" s="321"/>
      <c r="BF27" s="321"/>
      <c r="BG27" s="321"/>
      <c r="BH27" s="321"/>
      <c r="BI27" s="139" t="str">
        <f t="shared" si="9"/>
        <v/>
      </c>
      <c r="BJ27" s="315" t="str">
        <f t="shared" si="4"/>
        <v/>
      </c>
      <c r="BK27" s="23">
        <f t="shared" si="10"/>
        <v>0</v>
      </c>
      <c r="BM27" s="1" t="s">
        <v>564</v>
      </c>
      <c r="BV27" s="198"/>
      <c r="BW27" s="210" t="s">
        <v>403</v>
      </c>
      <c r="BX27" s="211"/>
      <c r="BY27" s="214" t="s">
        <v>403</v>
      </c>
      <c r="BZ27" s="287" t="s">
        <v>391</v>
      </c>
      <c r="CA27" s="287" t="s">
        <v>391</v>
      </c>
      <c r="CB27" s="287" t="s">
        <v>391</v>
      </c>
      <c r="CC27" s="214" t="s">
        <v>403</v>
      </c>
      <c r="CD27" s="214" t="s">
        <v>403</v>
      </c>
      <c r="CE27" s="190"/>
      <c r="CF27" s="191" t="s">
        <v>388</v>
      </c>
    </row>
    <row r="28" spans="1:84" ht="20.100000000000001" customHeight="1">
      <c r="A28" s="20" t="str">
        <f t="shared" si="0"/>
        <v/>
      </c>
      <c r="C28" s="331" t="s">
        <v>13</v>
      </c>
      <c r="D28" s="332"/>
      <c r="E28" s="410"/>
      <c r="F28" s="410"/>
      <c r="G28" s="410"/>
      <c r="H28" s="333"/>
      <c r="I28" s="333"/>
      <c r="J28" s="333"/>
      <c r="K28" s="333"/>
      <c r="L28" s="333"/>
      <c r="M28" s="333"/>
      <c r="N28" s="333"/>
      <c r="O28" s="333"/>
      <c r="P28" s="333"/>
      <c r="Q28" s="333"/>
      <c r="R28" s="333"/>
      <c r="S28" s="333"/>
      <c r="T28" s="333"/>
      <c r="U28" s="333"/>
      <c r="V28" s="333"/>
      <c r="W28" s="333"/>
      <c r="X28" s="333"/>
      <c r="Y28" s="333"/>
      <c r="Z28" s="333"/>
      <c r="AA28" s="333"/>
      <c r="AB28" s="333"/>
      <c r="AC28" s="412"/>
      <c r="AD28" s="412"/>
      <c r="AE28" s="333"/>
      <c r="AF28" s="333"/>
      <c r="AG28" s="333"/>
      <c r="AH28" s="333"/>
      <c r="AI28" s="333"/>
      <c r="AJ28" s="605"/>
      <c r="AK28" s="605"/>
      <c r="AL28" s="605"/>
      <c r="AM28" s="606"/>
      <c r="AN28" s="185"/>
      <c r="AO28" s="188"/>
      <c r="AP28" s="413"/>
      <c r="AS28" s="329" t="s">
        <v>13</v>
      </c>
      <c r="AT28" s="330"/>
      <c r="AU28" s="23">
        <f t="shared" si="5"/>
        <v>0</v>
      </c>
      <c r="AV28" s="22" t="str">
        <f t="shared" si="6"/>
        <v>入力なし</v>
      </c>
      <c r="AW28" s="139" t="str">
        <f t="shared" si="11"/>
        <v/>
      </c>
      <c r="AX28" s="139" t="str">
        <f t="shared" si="7"/>
        <v/>
      </c>
      <c r="AY28" s="139" t="str">
        <f t="shared" si="8"/>
        <v/>
      </c>
      <c r="AZ28" s="139" t="str">
        <f t="shared" si="1"/>
        <v/>
      </c>
      <c r="BA28" s="315" t="str">
        <f t="shared" si="2"/>
        <v/>
      </c>
      <c r="BB28" s="321"/>
      <c r="BC28" s="321"/>
      <c r="BD28" s="321"/>
      <c r="BE28" s="321"/>
      <c r="BF28" s="321"/>
      <c r="BG28" s="321"/>
      <c r="BH28" s="321"/>
      <c r="BI28" s="139" t="str">
        <f t="shared" si="9"/>
        <v/>
      </c>
      <c r="BJ28" s="315" t="str">
        <f t="shared" si="4"/>
        <v/>
      </c>
      <c r="BK28" s="23">
        <f t="shared" si="10"/>
        <v>0</v>
      </c>
      <c r="BM28" s="1" t="s">
        <v>565</v>
      </c>
      <c r="BV28" s="194" t="s">
        <v>350</v>
      </c>
      <c r="BW28" s="273" t="s">
        <v>449</v>
      </c>
      <c r="BX28" s="273"/>
    </row>
    <row r="29" spans="1:84" ht="20.100000000000001" customHeight="1">
      <c r="A29" s="20" t="str">
        <f t="shared" si="0"/>
        <v/>
      </c>
      <c r="C29" s="331" t="s">
        <v>14</v>
      </c>
      <c r="D29" s="332"/>
      <c r="E29" s="410"/>
      <c r="F29" s="410"/>
      <c r="G29" s="410"/>
      <c r="H29" s="333"/>
      <c r="I29" s="333"/>
      <c r="J29" s="333"/>
      <c r="K29" s="333"/>
      <c r="L29" s="333"/>
      <c r="M29" s="333"/>
      <c r="N29" s="333"/>
      <c r="O29" s="333"/>
      <c r="P29" s="333"/>
      <c r="Q29" s="333"/>
      <c r="R29" s="333"/>
      <c r="S29" s="333"/>
      <c r="T29" s="333"/>
      <c r="U29" s="333"/>
      <c r="V29" s="333"/>
      <c r="W29" s="333"/>
      <c r="X29" s="333"/>
      <c r="Y29" s="333"/>
      <c r="Z29" s="333"/>
      <c r="AA29" s="333"/>
      <c r="AB29" s="333"/>
      <c r="AC29" s="412"/>
      <c r="AD29" s="412"/>
      <c r="AE29" s="333"/>
      <c r="AF29" s="333"/>
      <c r="AG29" s="333"/>
      <c r="AH29" s="333"/>
      <c r="AI29" s="333"/>
      <c r="AJ29" s="605"/>
      <c r="AK29" s="605"/>
      <c r="AL29" s="605"/>
      <c r="AM29" s="606"/>
      <c r="AN29" s="185"/>
      <c r="AO29" s="188"/>
      <c r="AP29" s="413"/>
      <c r="AS29" s="329" t="s">
        <v>14</v>
      </c>
      <c r="AT29" s="330"/>
      <c r="AU29" s="23">
        <f t="shared" si="5"/>
        <v>0</v>
      </c>
      <c r="AV29" s="22" t="str">
        <f t="shared" si="6"/>
        <v>入力なし</v>
      </c>
      <c r="AW29" s="139" t="str">
        <f t="shared" si="11"/>
        <v/>
      </c>
      <c r="AX29" s="139" t="str">
        <f t="shared" si="7"/>
        <v/>
      </c>
      <c r="AY29" s="139" t="str">
        <f t="shared" si="8"/>
        <v/>
      </c>
      <c r="AZ29" s="139" t="str">
        <f t="shared" si="1"/>
        <v/>
      </c>
      <c r="BA29" s="315" t="str">
        <f t="shared" si="2"/>
        <v/>
      </c>
      <c r="BB29" s="321"/>
      <c r="BC29" s="321"/>
      <c r="BD29" s="321"/>
      <c r="BE29" s="321"/>
      <c r="BF29" s="321"/>
      <c r="BG29" s="321"/>
      <c r="BH29" s="321"/>
      <c r="BI29" s="139" t="str">
        <f t="shared" si="9"/>
        <v/>
      </c>
      <c r="BJ29" s="315" t="str">
        <f t="shared" si="4"/>
        <v/>
      </c>
      <c r="BK29" s="23">
        <f t="shared" si="10"/>
        <v>0</v>
      </c>
      <c r="BM29" s="1" t="s">
        <v>566</v>
      </c>
      <c r="BV29" s="195" t="s">
        <v>349</v>
      </c>
      <c r="BW29" s="1" t="s">
        <v>450</v>
      </c>
    </row>
    <row r="30" spans="1:84" ht="20.100000000000001" customHeight="1">
      <c r="A30" s="20" t="str">
        <f t="shared" si="0"/>
        <v/>
      </c>
      <c r="C30" s="331" t="s">
        <v>15</v>
      </c>
      <c r="D30" s="332"/>
      <c r="E30" s="410"/>
      <c r="F30" s="410"/>
      <c r="G30" s="410"/>
      <c r="H30" s="333"/>
      <c r="I30" s="333"/>
      <c r="J30" s="333"/>
      <c r="K30" s="333"/>
      <c r="L30" s="333"/>
      <c r="M30" s="333"/>
      <c r="N30" s="333"/>
      <c r="O30" s="333"/>
      <c r="P30" s="333"/>
      <c r="Q30" s="333"/>
      <c r="R30" s="333"/>
      <c r="S30" s="333"/>
      <c r="T30" s="333"/>
      <c r="U30" s="333"/>
      <c r="V30" s="333"/>
      <c r="W30" s="333"/>
      <c r="X30" s="333"/>
      <c r="Y30" s="333"/>
      <c r="Z30" s="333"/>
      <c r="AA30" s="333"/>
      <c r="AB30" s="333"/>
      <c r="AC30" s="412"/>
      <c r="AD30" s="412"/>
      <c r="AE30" s="333"/>
      <c r="AF30" s="333"/>
      <c r="AG30" s="333"/>
      <c r="AH30" s="333"/>
      <c r="AI30" s="333"/>
      <c r="AJ30" s="605"/>
      <c r="AK30" s="605"/>
      <c r="AL30" s="605"/>
      <c r="AM30" s="606"/>
      <c r="AN30" s="185"/>
      <c r="AO30" s="188"/>
      <c r="AP30" s="413"/>
      <c r="AS30" s="329" t="s">
        <v>15</v>
      </c>
      <c r="AT30" s="330"/>
      <c r="AU30" s="23">
        <f t="shared" si="5"/>
        <v>0</v>
      </c>
      <c r="AV30" s="22" t="str">
        <f t="shared" si="6"/>
        <v>入力なし</v>
      </c>
      <c r="AW30" s="139" t="str">
        <f t="shared" si="11"/>
        <v/>
      </c>
      <c r="AX30" s="139" t="str">
        <f t="shared" si="7"/>
        <v/>
      </c>
      <c r="AY30" s="139" t="str">
        <f t="shared" si="8"/>
        <v/>
      </c>
      <c r="AZ30" s="139" t="str">
        <f t="shared" si="1"/>
        <v/>
      </c>
      <c r="BA30" s="315" t="str">
        <f t="shared" si="2"/>
        <v/>
      </c>
      <c r="BB30" s="321"/>
      <c r="BC30" s="321"/>
      <c r="BD30" s="321"/>
      <c r="BE30" s="321"/>
      <c r="BF30" s="321"/>
      <c r="BG30" s="321"/>
      <c r="BH30" s="321"/>
      <c r="BI30" s="139" t="str">
        <f t="shared" si="9"/>
        <v/>
      </c>
      <c r="BJ30" s="315" t="str">
        <f t="shared" si="4"/>
        <v/>
      </c>
      <c r="BK30" s="23">
        <f t="shared" si="10"/>
        <v>0</v>
      </c>
      <c r="BM30" s="1" t="s">
        <v>567</v>
      </c>
      <c r="CE30" s="1" t="s">
        <v>463</v>
      </c>
    </row>
    <row r="31" spans="1:84" ht="20.100000000000001" customHeight="1">
      <c r="A31" s="20" t="str">
        <f t="shared" si="0"/>
        <v/>
      </c>
      <c r="C31" s="331" t="s">
        <v>16</v>
      </c>
      <c r="D31" s="332"/>
      <c r="E31" s="410"/>
      <c r="F31" s="410"/>
      <c r="G31" s="410"/>
      <c r="H31" s="333"/>
      <c r="I31" s="333"/>
      <c r="J31" s="333"/>
      <c r="K31" s="333"/>
      <c r="L31" s="333"/>
      <c r="M31" s="333"/>
      <c r="N31" s="333"/>
      <c r="O31" s="333"/>
      <c r="P31" s="333"/>
      <c r="Q31" s="333"/>
      <c r="R31" s="333"/>
      <c r="S31" s="333"/>
      <c r="T31" s="333"/>
      <c r="U31" s="333"/>
      <c r="V31" s="333"/>
      <c r="W31" s="333"/>
      <c r="X31" s="333"/>
      <c r="Y31" s="333"/>
      <c r="Z31" s="333"/>
      <c r="AA31" s="333"/>
      <c r="AB31" s="333"/>
      <c r="AC31" s="412"/>
      <c r="AD31" s="412"/>
      <c r="AE31" s="333"/>
      <c r="AF31" s="333"/>
      <c r="AG31" s="333"/>
      <c r="AH31" s="333"/>
      <c r="AI31" s="333"/>
      <c r="AJ31" s="605"/>
      <c r="AK31" s="605"/>
      <c r="AL31" s="605"/>
      <c r="AM31" s="606"/>
      <c r="AN31" s="185"/>
      <c r="AO31" s="188"/>
      <c r="AP31" s="413"/>
      <c r="AS31" s="329" t="s">
        <v>16</v>
      </c>
      <c r="AT31" s="330"/>
      <c r="AU31" s="23">
        <f t="shared" si="5"/>
        <v>0</v>
      </c>
      <c r="AV31" s="22" t="str">
        <f t="shared" si="6"/>
        <v>入力なし</v>
      </c>
      <c r="AW31" s="139" t="str">
        <f t="shared" si="11"/>
        <v/>
      </c>
      <c r="AX31" s="139" t="str">
        <f t="shared" si="7"/>
        <v/>
      </c>
      <c r="AY31" s="139" t="str">
        <f t="shared" si="8"/>
        <v/>
      </c>
      <c r="AZ31" s="139" t="str">
        <f t="shared" si="1"/>
        <v/>
      </c>
      <c r="BA31" s="315" t="str">
        <f t="shared" si="2"/>
        <v/>
      </c>
      <c r="BB31" s="321"/>
      <c r="BC31" s="321"/>
      <c r="BD31" s="321"/>
      <c r="BE31" s="321"/>
      <c r="BF31" s="321"/>
      <c r="BG31" s="321"/>
      <c r="BH31" s="321"/>
      <c r="BI31" s="139" t="str">
        <f t="shared" si="9"/>
        <v/>
      </c>
      <c r="BJ31" s="315" t="str">
        <f t="shared" si="4"/>
        <v/>
      </c>
      <c r="BK31" s="23">
        <f t="shared" si="10"/>
        <v>0</v>
      </c>
      <c r="BM31" s="1" t="s">
        <v>568</v>
      </c>
      <c r="BV31" s="217" t="s">
        <v>459</v>
      </c>
      <c r="BW31" s="210" t="s">
        <v>461</v>
      </c>
      <c r="BX31" s="211"/>
      <c r="BY31" s="214" t="s">
        <v>403</v>
      </c>
      <c r="BZ31" s="287" t="s">
        <v>391</v>
      </c>
      <c r="CA31" s="287" t="s">
        <v>391</v>
      </c>
      <c r="CB31" s="287" t="s">
        <v>391</v>
      </c>
      <c r="CC31" s="214" t="s">
        <v>403</v>
      </c>
      <c r="CD31" s="214" t="s">
        <v>403</v>
      </c>
      <c r="CE31" s="219" t="s">
        <v>464</v>
      </c>
      <c r="CF31" s="220"/>
    </row>
    <row r="32" spans="1:84" ht="20.100000000000001" customHeight="1">
      <c r="A32" s="20" t="str">
        <f t="shared" si="0"/>
        <v/>
      </c>
      <c r="C32" s="331" t="s">
        <v>17</v>
      </c>
      <c r="D32" s="332"/>
      <c r="E32" s="410"/>
      <c r="F32" s="410"/>
      <c r="G32" s="410"/>
      <c r="H32" s="333"/>
      <c r="I32" s="333"/>
      <c r="J32" s="333"/>
      <c r="K32" s="333"/>
      <c r="L32" s="333"/>
      <c r="M32" s="333"/>
      <c r="N32" s="333"/>
      <c r="O32" s="333"/>
      <c r="P32" s="333"/>
      <c r="Q32" s="333"/>
      <c r="R32" s="333"/>
      <c r="S32" s="333"/>
      <c r="T32" s="333"/>
      <c r="U32" s="333"/>
      <c r="V32" s="333"/>
      <c r="W32" s="333"/>
      <c r="X32" s="333"/>
      <c r="Y32" s="333"/>
      <c r="Z32" s="333"/>
      <c r="AA32" s="333"/>
      <c r="AB32" s="333"/>
      <c r="AC32" s="412"/>
      <c r="AD32" s="412"/>
      <c r="AE32" s="333"/>
      <c r="AF32" s="333"/>
      <c r="AG32" s="333"/>
      <c r="AH32" s="333"/>
      <c r="AI32" s="333"/>
      <c r="AJ32" s="605"/>
      <c r="AK32" s="605"/>
      <c r="AL32" s="605"/>
      <c r="AM32" s="606"/>
      <c r="AN32" s="185"/>
      <c r="AO32" s="188"/>
      <c r="AP32" s="413"/>
      <c r="AS32" s="329" t="s">
        <v>17</v>
      </c>
      <c r="AT32" s="330"/>
      <c r="AU32" s="23">
        <f t="shared" si="5"/>
        <v>0</v>
      </c>
      <c r="AV32" s="22" t="str">
        <f t="shared" si="6"/>
        <v>入力なし</v>
      </c>
      <c r="AW32" s="139" t="str">
        <f t="shared" si="11"/>
        <v/>
      </c>
      <c r="AX32" s="139" t="str">
        <f t="shared" si="7"/>
        <v/>
      </c>
      <c r="AY32" s="139" t="str">
        <f t="shared" si="8"/>
        <v/>
      </c>
      <c r="AZ32" s="139" t="str">
        <f t="shared" si="1"/>
        <v/>
      </c>
      <c r="BA32" s="315" t="str">
        <f t="shared" si="2"/>
        <v/>
      </c>
      <c r="BB32" s="321"/>
      <c r="BC32" s="321"/>
      <c r="BD32" s="321"/>
      <c r="BE32" s="321"/>
      <c r="BF32" s="321"/>
      <c r="BG32" s="321"/>
      <c r="BH32" s="321"/>
      <c r="BI32" s="139" t="str">
        <f t="shared" si="9"/>
        <v/>
      </c>
      <c r="BJ32" s="315" t="str">
        <f t="shared" si="4"/>
        <v/>
      </c>
      <c r="BK32" s="23">
        <f t="shared" si="10"/>
        <v>0</v>
      </c>
      <c r="BM32" s="1" t="s">
        <v>569</v>
      </c>
      <c r="BV32" s="197"/>
      <c r="BW32" s="210" t="s">
        <v>460</v>
      </c>
      <c r="BX32" s="211"/>
      <c r="BY32" s="214" t="s">
        <v>403</v>
      </c>
      <c r="BZ32" s="287" t="s">
        <v>391</v>
      </c>
      <c r="CA32" s="287" t="s">
        <v>391</v>
      </c>
      <c r="CB32" s="287" t="s">
        <v>391</v>
      </c>
      <c r="CC32" s="214" t="s">
        <v>403</v>
      </c>
      <c r="CD32" s="214" t="s">
        <v>403</v>
      </c>
      <c r="CE32" s="219" t="s">
        <v>465</v>
      </c>
      <c r="CF32" s="220"/>
    </row>
    <row r="33" spans="1:84" ht="20.100000000000001" customHeight="1">
      <c r="A33" s="20" t="str">
        <f t="shared" si="0"/>
        <v/>
      </c>
      <c r="C33" s="331" t="s">
        <v>18</v>
      </c>
      <c r="D33" s="332"/>
      <c r="E33" s="410"/>
      <c r="F33" s="410"/>
      <c r="G33" s="410"/>
      <c r="H33" s="333"/>
      <c r="I33" s="333"/>
      <c r="J33" s="333"/>
      <c r="K33" s="333"/>
      <c r="L33" s="333"/>
      <c r="M33" s="333"/>
      <c r="N33" s="333"/>
      <c r="O33" s="333"/>
      <c r="P33" s="333"/>
      <c r="Q33" s="333"/>
      <c r="R33" s="333"/>
      <c r="S33" s="333"/>
      <c r="T33" s="333"/>
      <c r="U33" s="333"/>
      <c r="V33" s="333"/>
      <c r="W33" s="333"/>
      <c r="X33" s="333"/>
      <c r="Y33" s="333"/>
      <c r="Z33" s="333"/>
      <c r="AA33" s="333"/>
      <c r="AB33" s="333"/>
      <c r="AC33" s="412"/>
      <c r="AD33" s="412"/>
      <c r="AE33" s="333"/>
      <c r="AF33" s="333"/>
      <c r="AG33" s="333"/>
      <c r="AH33" s="333"/>
      <c r="AI33" s="333"/>
      <c r="AJ33" s="605"/>
      <c r="AK33" s="605"/>
      <c r="AL33" s="605"/>
      <c r="AM33" s="606"/>
      <c r="AN33" s="185"/>
      <c r="AO33" s="188"/>
      <c r="AP33" s="413"/>
      <c r="AS33" s="329" t="s">
        <v>18</v>
      </c>
      <c r="AT33" s="330"/>
      <c r="AU33" s="23">
        <f t="shared" si="5"/>
        <v>0</v>
      </c>
      <c r="AV33" s="22" t="str">
        <f t="shared" si="6"/>
        <v>入力なし</v>
      </c>
      <c r="AW33" s="139" t="str">
        <f t="shared" si="11"/>
        <v/>
      </c>
      <c r="AX33" s="139" t="str">
        <f t="shared" si="7"/>
        <v/>
      </c>
      <c r="AY33" s="139" t="str">
        <f t="shared" si="8"/>
        <v/>
      </c>
      <c r="AZ33" s="139" t="str">
        <f t="shared" si="1"/>
        <v/>
      </c>
      <c r="BA33" s="315" t="str">
        <f t="shared" si="2"/>
        <v/>
      </c>
      <c r="BB33" s="321"/>
      <c r="BC33" s="321"/>
      <c r="BD33" s="321"/>
      <c r="BE33" s="321"/>
      <c r="BF33" s="321"/>
      <c r="BG33" s="321"/>
      <c r="BH33" s="321"/>
      <c r="BI33" s="139" t="str">
        <f t="shared" si="9"/>
        <v/>
      </c>
      <c r="BJ33" s="315" t="str">
        <f t="shared" si="4"/>
        <v/>
      </c>
      <c r="BK33" s="23">
        <f t="shared" si="10"/>
        <v>0</v>
      </c>
      <c r="BM33" s="1" t="s">
        <v>570</v>
      </c>
      <c r="BV33" s="198"/>
      <c r="BW33" s="210" t="s">
        <v>462</v>
      </c>
      <c r="BX33" s="211"/>
      <c r="BY33" s="214" t="s">
        <v>403</v>
      </c>
      <c r="BZ33" s="287" t="s">
        <v>391</v>
      </c>
      <c r="CA33" s="287" t="s">
        <v>391</v>
      </c>
      <c r="CB33" s="287" t="s">
        <v>391</v>
      </c>
      <c r="CC33" s="214" t="s">
        <v>403</v>
      </c>
      <c r="CD33" s="190" t="s">
        <v>276</v>
      </c>
      <c r="CE33" s="219" t="s">
        <v>466</v>
      </c>
      <c r="CF33" s="220"/>
    </row>
    <row r="34" spans="1:84" ht="20.100000000000001" customHeight="1">
      <c r="A34" s="20" t="str">
        <f t="shared" si="0"/>
        <v/>
      </c>
      <c r="C34" s="331" t="s">
        <v>19</v>
      </c>
      <c r="D34" s="332"/>
      <c r="E34" s="410"/>
      <c r="F34" s="410"/>
      <c r="G34" s="410"/>
      <c r="H34" s="333"/>
      <c r="I34" s="333"/>
      <c r="J34" s="333"/>
      <c r="K34" s="333"/>
      <c r="L34" s="333"/>
      <c r="M34" s="333"/>
      <c r="N34" s="333"/>
      <c r="O34" s="333"/>
      <c r="P34" s="333"/>
      <c r="Q34" s="333"/>
      <c r="R34" s="333"/>
      <c r="S34" s="333"/>
      <c r="T34" s="333"/>
      <c r="U34" s="333"/>
      <c r="V34" s="333"/>
      <c r="W34" s="333"/>
      <c r="X34" s="333"/>
      <c r="Y34" s="333"/>
      <c r="Z34" s="333"/>
      <c r="AA34" s="333"/>
      <c r="AB34" s="333"/>
      <c r="AC34" s="412"/>
      <c r="AD34" s="412"/>
      <c r="AE34" s="333"/>
      <c r="AF34" s="333"/>
      <c r="AG34" s="333"/>
      <c r="AH34" s="333"/>
      <c r="AI34" s="333"/>
      <c r="AJ34" s="605"/>
      <c r="AK34" s="605"/>
      <c r="AL34" s="605"/>
      <c r="AM34" s="606"/>
      <c r="AN34" s="185"/>
      <c r="AO34" s="188"/>
      <c r="AP34" s="413"/>
      <c r="AS34" s="329" t="s">
        <v>19</v>
      </c>
      <c r="AT34" s="330"/>
      <c r="AU34" s="23">
        <f t="shared" si="5"/>
        <v>0</v>
      </c>
      <c r="AV34" s="22" t="str">
        <f t="shared" si="6"/>
        <v>入力なし</v>
      </c>
      <c r="AW34" s="139" t="str">
        <f t="shared" si="11"/>
        <v/>
      </c>
      <c r="AX34" s="139" t="str">
        <f t="shared" si="7"/>
        <v/>
      </c>
      <c r="AY34" s="139" t="str">
        <f t="shared" si="8"/>
        <v/>
      </c>
      <c r="AZ34" s="139" t="str">
        <f t="shared" si="1"/>
        <v/>
      </c>
      <c r="BA34" s="315" t="str">
        <f t="shared" si="2"/>
        <v/>
      </c>
      <c r="BB34" s="321"/>
      <c r="BC34" s="321"/>
      <c r="BD34" s="321"/>
      <c r="BE34" s="321"/>
      <c r="BF34" s="321"/>
      <c r="BG34" s="321"/>
      <c r="BH34" s="321"/>
      <c r="BI34" s="139" t="str">
        <f t="shared" si="9"/>
        <v/>
      </c>
      <c r="BJ34" s="315" t="str">
        <f t="shared" si="4"/>
        <v/>
      </c>
      <c r="BK34" s="23">
        <f t="shared" si="10"/>
        <v>0</v>
      </c>
      <c r="BM34" s="1" t="s">
        <v>571</v>
      </c>
      <c r="BV34" s="217" t="s">
        <v>301</v>
      </c>
      <c r="BW34" s="210" t="s">
        <v>461</v>
      </c>
      <c r="BX34" s="211" t="s">
        <v>536</v>
      </c>
      <c r="BY34" s="214" t="s">
        <v>403</v>
      </c>
      <c r="BZ34" s="287" t="s">
        <v>391</v>
      </c>
      <c r="CA34" s="287" t="s">
        <v>391</v>
      </c>
      <c r="CB34" s="287" t="s">
        <v>391</v>
      </c>
      <c r="CC34" s="214" t="s">
        <v>403</v>
      </c>
      <c r="CD34" s="214" t="s">
        <v>403</v>
      </c>
      <c r="CE34" s="219" t="s">
        <v>464</v>
      </c>
      <c r="CF34" s="220"/>
    </row>
    <row r="35" spans="1:84" ht="20.100000000000001" customHeight="1">
      <c r="A35" s="20" t="str">
        <f t="shared" si="0"/>
        <v/>
      </c>
      <c r="C35" s="331" t="s">
        <v>20</v>
      </c>
      <c r="D35" s="332"/>
      <c r="E35" s="410"/>
      <c r="F35" s="410"/>
      <c r="G35" s="410"/>
      <c r="H35" s="333"/>
      <c r="I35" s="333"/>
      <c r="J35" s="333"/>
      <c r="K35" s="333"/>
      <c r="L35" s="333"/>
      <c r="M35" s="333"/>
      <c r="N35" s="333"/>
      <c r="O35" s="333"/>
      <c r="P35" s="333"/>
      <c r="Q35" s="333"/>
      <c r="R35" s="333"/>
      <c r="S35" s="333"/>
      <c r="T35" s="333"/>
      <c r="U35" s="333"/>
      <c r="V35" s="333"/>
      <c r="W35" s="333"/>
      <c r="X35" s="333"/>
      <c r="Y35" s="333"/>
      <c r="Z35" s="333"/>
      <c r="AA35" s="333"/>
      <c r="AB35" s="333"/>
      <c r="AC35" s="412"/>
      <c r="AD35" s="412"/>
      <c r="AE35" s="333"/>
      <c r="AF35" s="333"/>
      <c r="AG35" s="333"/>
      <c r="AH35" s="333"/>
      <c r="AI35" s="333"/>
      <c r="AJ35" s="605"/>
      <c r="AK35" s="605"/>
      <c r="AL35" s="605"/>
      <c r="AM35" s="606"/>
      <c r="AN35" s="185"/>
      <c r="AO35" s="188"/>
      <c r="AP35" s="413"/>
      <c r="AS35" s="329" t="s">
        <v>20</v>
      </c>
      <c r="AT35" s="330"/>
      <c r="AU35" s="23">
        <f t="shared" si="5"/>
        <v>0</v>
      </c>
      <c r="AV35" s="22" t="str">
        <f t="shared" si="6"/>
        <v>入力なし</v>
      </c>
      <c r="AW35" s="139" t="str">
        <f t="shared" si="11"/>
        <v/>
      </c>
      <c r="AX35" s="139" t="str">
        <f t="shared" si="7"/>
        <v/>
      </c>
      <c r="AY35" s="139" t="str">
        <f t="shared" si="8"/>
        <v/>
      </c>
      <c r="AZ35" s="139" t="str">
        <f t="shared" si="1"/>
        <v/>
      </c>
      <c r="BA35" s="315" t="str">
        <f t="shared" si="2"/>
        <v/>
      </c>
      <c r="BB35" s="321"/>
      <c r="BC35" s="321"/>
      <c r="BD35" s="321"/>
      <c r="BE35" s="321"/>
      <c r="BF35" s="321"/>
      <c r="BG35" s="321"/>
      <c r="BH35" s="321"/>
      <c r="BI35" s="139" t="str">
        <f t="shared" si="9"/>
        <v/>
      </c>
      <c r="BJ35" s="315" t="str">
        <f t="shared" si="4"/>
        <v/>
      </c>
      <c r="BK35" s="23">
        <f t="shared" si="10"/>
        <v>0</v>
      </c>
      <c r="BM35" s="1" t="s">
        <v>572</v>
      </c>
      <c r="BV35" s="197"/>
      <c r="BW35" s="210" t="s">
        <v>460</v>
      </c>
      <c r="BX35" s="211" t="s">
        <v>537</v>
      </c>
      <c r="BY35" s="214" t="s">
        <v>403</v>
      </c>
      <c r="BZ35" s="287" t="s">
        <v>391</v>
      </c>
      <c r="CA35" s="287" t="s">
        <v>391</v>
      </c>
      <c r="CB35" s="287" t="s">
        <v>391</v>
      </c>
      <c r="CC35" s="214" t="s">
        <v>403</v>
      </c>
      <c r="CD35" s="214" t="s">
        <v>403</v>
      </c>
      <c r="CE35" s="219" t="s">
        <v>465</v>
      </c>
      <c r="CF35" s="220"/>
    </row>
    <row r="36" spans="1:84" ht="20.100000000000001" customHeight="1">
      <c r="A36" s="20" t="str">
        <f t="shared" si="0"/>
        <v/>
      </c>
      <c r="C36" s="331" t="s">
        <v>21</v>
      </c>
      <c r="D36" s="332"/>
      <c r="E36" s="410"/>
      <c r="F36" s="410"/>
      <c r="G36" s="410"/>
      <c r="H36" s="333"/>
      <c r="I36" s="333"/>
      <c r="J36" s="333"/>
      <c r="K36" s="333"/>
      <c r="L36" s="333"/>
      <c r="M36" s="333"/>
      <c r="N36" s="333"/>
      <c r="O36" s="333"/>
      <c r="P36" s="333"/>
      <c r="Q36" s="333"/>
      <c r="R36" s="333"/>
      <c r="S36" s="333"/>
      <c r="T36" s="333"/>
      <c r="U36" s="333"/>
      <c r="V36" s="333"/>
      <c r="W36" s="333"/>
      <c r="X36" s="333"/>
      <c r="Y36" s="333"/>
      <c r="Z36" s="333"/>
      <c r="AA36" s="333"/>
      <c r="AB36" s="333"/>
      <c r="AC36" s="412"/>
      <c r="AD36" s="412"/>
      <c r="AE36" s="333"/>
      <c r="AF36" s="333"/>
      <c r="AG36" s="333"/>
      <c r="AH36" s="333"/>
      <c r="AI36" s="333"/>
      <c r="AJ36" s="605"/>
      <c r="AK36" s="605"/>
      <c r="AL36" s="605"/>
      <c r="AM36" s="606"/>
      <c r="AN36" s="185"/>
      <c r="AO36" s="188"/>
      <c r="AP36" s="316"/>
      <c r="AS36" s="329" t="s">
        <v>21</v>
      </c>
      <c r="AT36" s="330"/>
      <c r="AU36" s="23">
        <f t="shared" si="5"/>
        <v>0</v>
      </c>
      <c r="AV36" s="22" t="str">
        <f t="shared" si="6"/>
        <v>入力なし</v>
      </c>
      <c r="AW36" s="139" t="str">
        <f t="shared" si="11"/>
        <v/>
      </c>
      <c r="AX36" s="139" t="str">
        <f t="shared" si="7"/>
        <v/>
      </c>
      <c r="AY36" s="139" t="str">
        <f t="shared" si="8"/>
        <v/>
      </c>
      <c r="AZ36" s="139" t="str">
        <f t="shared" si="1"/>
        <v/>
      </c>
      <c r="BA36" s="315" t="str">
        <f t="shared" si="2"/>
        <v/>
      </c>
      <c r="BB36" s="321"/>
      <c r="BC36" s="321"/>
      <c r="BD36" s="321"/>
      <c r="BE36" s="321"/>
      <c r="BF36" s="321"/>
      <c r="BG36" s="321"/>
      <c r="BH36" s="321"/>
      <c r="BI36" s="139" t="str">
        <f t="shared" si="9"/>
        <v/>
      </c>
      <c r="BJ36" s="315" t="str">
        <f t="shared" si="4"/>
        <v/>
      </c>
      <c r="BK36" s="23">
        <f t="shared" si="10"/>
        <v>0</v>
      </c>
      <c r="BM36" s="1" t="s">
        <v>573</v>
      </c>
      <c r="BV36" s="198"/>
      <c r="BW36" s="210" t="s">
        <v>462</v>
      </c>
      <c r="BX36" s="211"/>
      <c r="BY36" s="214" t="s">
        <v>403</v>
      </c>
      <c r="BZ36" s="287" t="s">
        <v>391</v>
      </c>
      <c r="CA36" s="287" t="s">
        <v>391</v>
      </c>
      <c r="CB36" s="287" t="s">
        <v>391</v>
      </c>
      <c r="CC36" s="214" t="s">
        <v>403</v>
      </c>
      <c r="CD36" s="190" t="s">
        <v>276</v>
      </c>
      <c r="CE36" s="219" t="s">
        <v>466</v>
      </c>
      <c r="CF36" s="220"/>
    </row>
    <row r="37" spans="1:84" ht="20.100000000000001" customHeight="1">
      <c r="A37" s="20" t="str">
        <f t="shared" si="0"/>
        <v/>
      </c>
      <c r="C37" s="331" t="s">
        <v>22</v>
      </c>
      <c r="D37" s="332"/>
      <c r="E37" s="410"/>
      <c r="F37" s="410"/>
      <c r="G37" s="410"/>
      <c r="H37" s="333"/>
      <c r="I37" s="333"/>
      <c r="J37" s="333"/>
      <c r="K37" s="333"/>
      <c r="L37" s="333"/>
      <c r="M37" s="333"/>
      <c r="N37" s="333"/>
      <c r="O37" s="333"/>
      <c r="P37" s="333"/>
      <c r="Q37" s="333"/>
      <c r="R37" s="333"/>
      <c r="S37" s="333"/>
      <c r="T37" s="333"/>
      <c r="U37" s="333"/>
      <c r="V37" s="333"/>
      <c r="W37" s="333"/>
      <c r="X37" s="333"/>
      <c r="Y37" s="333"/>
      <c r="Z37" s="333"/>
      <c r="AA37" s="333"/>
      <c r="AB37" s="333"/>
      <c r="AC37" s="412"/>
      <c r="AD37" s="412"/>
      <c r="AE37" s="333"/>
      <c r="AF37" s="333"/>
      <c r="AG37" s="333"/>
      <c r="AH37" s="333"/>
      <c r="AI37" s="333"/>
      <c r="AJ37" s="605"/>
      <c r="AK37" s="605"/>
      <c r="AL37" s="605"/>
      <c r="AM37" s="606"/>
      <c r="AN37" s="185"/>
      <c r="AO37" s="188"/>
      <c r="AP37" s="316"/>
      <c r="AS37" s="329" t="s">
        <v>22</v>
      </c>
      <c r="AT37" s="330"/>
      <c r="AU37" s="23">
        <f t="shared" si="5"/>
        <v>0</v>
      </c>
      <c r="AV37" s="22" t="str">
        <f t="shared" si="6"/>
        <v>入力なし</v>
      </c>
      <c r="AW37" s="139" t="str">
        <f t="shared" si="11"/>
        <v/>
      </c>
      <c r="AX37" s="139" t="str">
        <f t="shared" si="7"/>
        <v/>
      </c>
      <c r="AY37" s="139" t="str">
        <f t="shared" si="8"/>
        <v/>
      </c>
      <c r="AZ37" s="139" t="str">
        <f t="shared" si="1"/>
        <v/>
      </c>
      <c r="BA37" s="315" t="str">
        <f t="shared" si="2"/>
        <v/>
      </c>
      <c r="BB37" s="321"/>
      <c r="BC37" s="321"/>
      <c r="BD37" s="321"/>
      <c r="BE37" s="321"/>
      <c r="BF37" s="321"/>
      <c r="BG37" s="321"/>
      <c r="BH37" s="321"/>
      <c r="BI37" s="139" t="str">
        <f t="shared" si="9"/>
        <v/>
      </c>
      <c r="BJ37" s="315" t="str">
        <f t="shared" si="4"/>
        <v/>
      </c>
      <c r="BK37" s="23">
        <f t="shared" si="10"/>
        <v>0</v>
      </c>
    </row>
    <row r="38" spans="1:84" ht="20.100000000000001" customHeight="1">
      <c r="A38" s="20" t="str">
        <f t="shared" si="0"/>
        <v/>
      </c>
      <c r="C38" s="331" t="s">
        <v>23</v>
      </c>
      <c r="D38" s="332"/>
      <c r="E38" s="410"/>
      <c r="F38" s="410"/>
      <c r="G38" s="410"/>
      <c r="H38" s="333"/>
      <c r="I38" s="333"/>
      <c r="J38" s="333"/>
      <c r="K38" s="333"/>
      <c r="L38" s="333"/>
      <c r="M38" s="333"/>
      <c r="N38" s="333"/>
      <c r="O38" s="333"/>
      <c r="P38" s="333"/>
      <c r="Q38" s="333"/>
      <c r="R38" s="333"/>
      <c r="S38" s="333"/>
      <c r="T38" s="333"/>
      <c r="U38" s="333"/>
      <c r="V38" s="333"/>
      <c r="W38" s="333"/>
      <c r="X38" s="333"/>
      <c r="Y38" s="333"/>
      <c r="Z38" s="333"/>
      <c r="AA38" s="333"/>
      <c r="AB38" s="333"/>
      <c r="AC38" s="412"/>
      <c r="AD38" s="412"/>
      <c r="AE38" s="333"/>
      <c r="AF38" s="333"/>
      <c r="AG38" s="333"/>
      <c r="AH38" s="333"/>
      <c r="AI38" s="333"/>
      <c r="AJ38" s="605"/>
      <c r="AK38" s="605"/>
      <c r="AL38" s="605"/>
      <c r="AM38" s="606"/>
      <c r="AN38" s="185"/>
      <c r="AO38" s="188"/>
      <c r="AP38" s="316"/>
      <c r="AS38" s="329" t="s">
        <v>23</v>
      </c>
      <c r="AT38" s="330"/>
      <c r="AU38" s="23">
        <f t="shared" si="5"/>
        <v>0</v>
      </c>
      <c r="AV38" s="22" t="str">
        <f t="shared" si="6"/>
        <v>入力なし</v>
      </c>
      <c r="AW38" s="139" t="str">
        <f t="shared" si="11"/>
        <v/>
      </c>
      <c r="AX38" s="139" t="str">
        <f t="shared" si="7"/>
        <v/>
      </c>
      <c r="AY38" s="139" t="str">
        <f t="shared" si="8"/>
        <v/>
      </c>
      <c r="AZ38" s="139" t="str">
        <f t="shared" si="1"/>
        <v/>
      </c>
      <c r="BA38" s="315" t="str">
        <f t="shared" si="2"/>
        <v/>
      </c>
      <c r="BB38" s="321"/>
      <c r="BC38" s="321"/>
      <c r="BD38" s="321"/>
      <c r="BE38" s="321"/>
      <c r="BF38" s="321"/>
      <c r="BG38" s="321"/>
      <c r="BH38" s="321"/>
      <c r="BI38" s="139" t="str">
        <f t="shared" si="9"/>
        <v/>
      </c>
      <c r="BJ38" s="315" t="str">
        <f t="shared" si="4"/>
        <v/>
      </c>
      <c r="BK38" s="23">
        <f t="shared" si="10"/>
        <v>0</v>
      </c>
    </row>
    <row r="39" spans="1:84" ht="20.100000000000001" customHeight="1">
      <c r="A39" s="20" t="str">
        <f t="shared" si="0"/>
        <v/>
      </c>
      <c r="C39" s="331" t="s">
        <v>24</v>
      </c>
      <c r="D39" s="332"/>
      <c r="E39" s="410"/>
      <c r="F39" s="410"/>
      <c r="G39" s="410"/>
      <c r="H39" s="333"/>
      <c r="I39" s="333"/>
      <c r="J39" s="333"/>
      <c r="K39" s="333"/>
      <c r="L39" s="333"/>
      <c r="M39" s="333"/>
      <c r="N39" s="333"/>
      <c r="O39" s="333"/>
      <c r="P39" s="333"/>
      <c r="Q39" s="333"/>
      <c r="R39" s="333"/>
      <c r="S39" s="333"/>
      <c r="T39" s="333"/>
      <c r="U39" s="333"/>
      <c r="V39" s="333"/>
      <c r="W39" s="333"/>
      <c r="X39" s="333"/>
      <c r="Y39" s="333"/>
      <c r="Z39" s="333"/>
      <c r="AA39" s="333"/>
      <c r="AB39" s="333"/>
      <c r="AC39" s="412"/>
      <c r="AD39" s="412"/>
      <c r="AE39" s="333"/>
      <c r="AF39" s="333"/>
      <c r="AG39" s="333"/>
      <c r="AH39" s="333"/>
      <c r="AI39" s="333"/>
      <c r="AJ39" s="605"/>
      <c r="AK39" s="605"/>
      <c r="AL39" s="605"/>
      <c r="AM39" s="606"/>
      <c r="AN39" s="185"/>
      <c r="AO39" s="188"/>
      <c r="AP39" s="316"/>
      <c r="AS39" s="329" t="s">
        <v>24</v>
      </c>
      <c r="AT39" s="330"/>
      <c r="AU39" s="23">
        <f t="shared" si="5"/>
        <v>0</v>
      </c>
      <c r="AV39" s="22" t="str">
        <f t="shared" si="6"/>
        <v>入力なし</v>
      </c>
      <c r="AW39" s="139" t="str">
        <f t="shared" si="11"/>
        <v/>
      </c>
      <c r="AX39" s="139" t="str">
        <f t="shared" si="7"/>
        <v/>
      </c>
      <c r="AY39" s="139" t="str">
        <f t="shared" si="8"/>
        <v/>
      </c>
      <c r="AZ39" s="139" t="str">
        <f t="shared" si="1"/>
        <v/>
      </c>
      <c r="BA39" s="315" t="str">
        <f t="shared" si="2"/>
        <v/>
      </c>
      <c r="BB39" s="321"/>
      <c r="BC39" s="321"/>
      <c r="BD39" s="321"/>
      <c r="BE39" s="321"/>
      <c r="BF39" s="321"/>
      <c r="BG39" s="321"/>
      <c r="BH39" s="321"/>
      <c r="BI39" s="139" t="str">
        <f t="shared" si="9"/>
        <v/>
      </c>
      <c r="BJ39" s="315" t="str">
        <f t="shared" si="4"/>
        <v/>
      </c>
      <c r="BK39" s="23">
        <f t="shared" si="10"/>
        <v>0</v>
      </c>
    </row>
    <row r="40" spans="1:84" ht="20.100000000000001" customHeight="1">
      <c r="A40" s="20" t="str">
        <f t="shared" si="0"/>
        <v/>
      </c>
      <c r="C40" s="331" t="s">
        <v>25</v>
      </c>
      <c r="D40" s="332"/>
      <c r="E40" s="410"/>
      <c r="F40" s="410"/>
      <c r="G40" s="410"/>
      <c r="H40" s="333"/>
      <c r="I40" s="333"/>
      <c r="J40" s="333"/>
      <c r="K40" s="333"/>
      <c r="L40" s="333"/>
      <c r="M40" s="333"/>
      <c r="N40" s="333"/>
      <c r="O40" s="333"/>
      <c r="P40" s="333"/>
      <c r="Q40" s="333"/>
      <c r="R40" s="333"/>
      <c r="S40" s="333"/>
      <c r="T40" s="333"/>
      <c r="U40" s="333"/>
      <c r="V40" s="333"/>
      <c r="W40" s="333"/>
      <c r="X40" s="333"/>
      <c r="Y40" s="333"/>
      <c r="Z40" s="333"/>
      <c r="AA40" s="333"/>
      <c r="AB40" s="333"/>
      <c r="AC40" s="412"/>
      <c r="AD40" s="412"/>
      <c r="AE40" s="333"/>
      <c r="AF40" s="333"/>
      <c r="AG40" s="333"/>
      <c r="AH40" s="333"/>
      <c r="AI40" s="333"/>
      <c r="AJ40" s="605"/>
      <c r="AK40" s="605"/>
      <c r="AL40" s="605"/>
      <c r="AM40" s="606"/>
      <c r="AN40" s="185"/>
      <c r="AO40" s="188"/>
      <c r="AP40" s="316"/>
      <c r="AS40" s="329" t="s">
        <v>25</v>
      </c>
      <c r="AT40" s="330"/>
      <c r="AU40" s="23">
        <f t="shared" si="5"/>
        <v>0</v>
      </c>
      <c r="AV40" s="22" t="str">
        <f t="shared" si="6"/>
        <v>入力なし</v>
      </c>
      <c r="AW40" s="139" t="str">
        <f t="shared" si="11"/>
        <v/>
      </c>
      <c r="AX40" s="139" t="str">
        <f t="shared" si="7"/>
        <v/>
      </c>
      <c r="AY40" s="139" t="str">
        <f t="shared" si="8"/>
        <v/>
      </c>
      <c r="AZ40" s="139" t="str">
        <f t="shared" si="1"/>
        <v/>
      </c>
      <c r="BA40" s="315" t="str">
        <f t="shared" si="2"/>
        <v/>
      </c>
      <c r="BB40" s="321"/>
      <c r="BC40" s="321"/>
      <c r="BD40" s="321"/>
      <c r="BE40" s="321"/>
      <c r="BF40" s="321"/>
      <c r="BG40" s="321"/>
      <c r="BH40" s="321"/>
      <c r="BI40" s="139" t="str">
        <f t="shared" si="9"/>
        <v/>
      </c>
      <c r="BJ40" s="315" t="str">
        <f t="shared" si="4"/>
        <v/>
      </c>
      <c r="BK40" s="23">
        <f t="shared" si="10"/>
        <v>0</v>
      </c>
    </row>
    <row r="41" spans="1:84" ht="20.100000000000001" customHeight="1">
      <c r="A41" s="20" t="str">
        <f t="shared" si="0"/>
        <v/>
      </c>
      <c r="C41" s="331" t="s">
        <v>26</v>
      </c>
      <c r="D41" s="332"/>
      <c r="E41" s="410"/>
      <c r="F41" s="410"/>
      <c r="G41" s="410"/>
      <c r="H41" s="333"/>
      <c r="I41" s="333"/>
      <c r="J41" s="333"/>
      <c r="K41" s="333"/>
      <c r="L41" s="333"/>
      <c r="M41" s="333"/>
      <c r="N41" s="333"/>
      <c r="O41" s="333"/>
      <c r="P41" s="333"/>
      <c r="Q41" s="333"/>
      <c r="R41" s="333"/>
      <c r="S41" s="333"/>
      <c r="T41" s="333"/>
      <c r="U41" s="333"/>
      <c r="V41" s="333"/>
      <c r="W41" s="333"/>
      <c r="X41" s="333"/>
      <c r="Y41" s="333"/>
      <c r="Z41" s="333"/>
      <c r="AA41" s="333"/>
      <c r="AB41" s="333"/>
      <c r="AC41" s="412"/>
      <c r="AD41" s="412"/>
      <c r="AE41" s="333"/>
      <c r="AF41" s="333"/>
      <c r="AG41" s="333"/>
      <c r="AH41" s="333"/>
      <c r="AI41" s="333"/>
      <c r="AJ41" s="605"/>
      <c r="AK41" s="605"/>
      <c r="AL41" s="605"/>
      <c r="AM41" s="606"/>
      <c r="AN41" s="185"/>
      <c r="AO41" s="188"/>
      <c r="AP41" s="316"/>
      <c r="AS41" s="329" t="s">
        <v>26</v>
      </c>
      <c r="AT41" s="330"/>
      <c r="AU41" s="23">
        <f t="shared" si="5"/>
        <v>0</v>
      </c>
      <c r="AV41" s="22" t="str">
        <f t="shared" si="6"/>
        <v>入力なし</v>
      </c>
      <c r="AW41" s="139" t="str">
        <f t="shared" si="11"/>
        <v/>
      </c>
      <c r="AX41" s="139" t="str">
        <f t="shared" si="7"/>
        <v/>
      </c>
      <c r="AY41" s="139" t="str">
        <f t="shared" si="8"/>
        <v/>
      </c>
      <c r="AZ41" s="139" t="str">
        <f t="shared" si="1"/>
        <v/>
      </c>
      <c r="BA41" s="315" t="str">
        <f t="shared" si="2"/>
        <v/>
      </c>
      <c r="BB41" s="321"/>
      <c r="BC41" s="321"/>
      <c r="BD41" s="321"/>
      <c r="BE41" s="321"/>
      <c r="BF41" s="321"/>
      <c r="BG41" s="321"/>
      <c r="BH41" s="321"/>
      <c r="BI41" s="139" t="str">
        <f t="shared" si="9"/>
        <v/>
      </c>
      <c r="BJ41" s="315" t="str">
        <f t="shared" si="4"/>
        <v/>
      </c>
      <c r="BK41" s="23">
        <f t="shared" si="10"/>
        <v>0</v>
      </c>
    </row>
    <row r="42" spans="1:84" ht="20.100000000000001" customHeight="1">
      <c r="A42" s="20" t="str">
        <f t="shared" si="0"/>
        <v/>
      </c>
      <c r="C42" s="331" t="s">
        <v>27</v>
      </c>
      <c r="D42" s="332"/>
      <c r="E42" s="410"/>
      <c r="F42" s="410"/>
      <c r="G42" s="410"/>
      <c r="H42" s="333"/>
      <c r="I42" s="333"/>
      <c r="J42" s="333"/>
      <c r="K42" s="333"/>
      <c r="L42" s="333"/>
      <c r="M42" s="333"/>
      <c r="N42" s="333"/>
      <c r="O42" s="333"/>
      <c r="P42" s="333"/>
      <c r="Q42" s="333"/>
      <c r="R42" s="333"/>
      <c r="S42" s="333"/>
      <c r="T42" s="333"/>
      <c r="U42" s="333"/>
      <c r="V42" s="333"/>
      <c r="W42" s="333"/>
      <c r="X42" s="333"/>
      <c r="Y42" s="333"/>
      <c r="Z42" s="333"/>
      <c r="AA42" s="333"/>
      <c r="AB42" s="333"/>
      <c r="AC42" s="412"/>
      <c r="AD42" s="412"/>
      <c r="AE42" s="333"/>
      <c r="AF42" s="333"/>
      <c r="AG42" s="333"/>
      <c r="AH42" s="333"/>
      <c r="AI42" s="333"/>
      <c r="AJ42" s="605"/>
      <c r="AK42" s="605"/>
      <c r="AL42" s="605"/>
      <c r="AM42" s="606"/>
      <c r="AN42" s="185"/>
      <c r="AO42" s="188"/>
      <c r="AP42" s="316"/>
      <c r="AS42" s="329" t="s">
        <v>27</v>
      </c>
      <c r="AT42" s="330"/>
      <c r="AU42" s="23">
        <f t="shared" si="5"/>
        <v>0</v>
      </c>
      <c r="AV42" s="22" t="str">
        <f t="shared" si="6"/>
        <v>入力なし</v>
      </c>
      <c r="AW42" s="139" t="str">
        <f t="shared" si="11"/>
        <v/>
      </c>
      <c r="AX42" s="139" t="str">
        <f t="shared" si="7"/>
        <v/>
      </c>
      <c r="AY42" s="139" t="str">
        <f t="shared" si="8"/>
        <v/>
      </c>
      <c r="AZ42" s="139" t="str">
        <f t="shared" si="1"/>
        <v/>
      </c>
      <c r="BA42" s="315" t="str">
        <f t="shared" si="2"/>
        <v/>
      </c>
      <c r="BB42" s="321"/>
      <c r="BC42" s="321"/>
      <c r="BD42" s="321"/>
      <c r="BE42" s="321"/>
      <c r="BF42" s="321"/>
      <c r="BG42" s="321"/>
      <c r="BH42" s="321"/>
      <c r="BI42" s="139" t="str">
        <f t="shared" si="9"/>
        <v/>
      </c>
      <c r="BJ42" s="315" t="str">
        <f t="shared" si="4"/>
        <v/>
      </c>
      <c r="BK42" s="23">
        <f t="shared" si="10"/>
        <v>0</v>
      </c>
    </row>
    <row r="43" spans="1:84" ht="20.100000000000001" customHeight="1">
      <c r="A43" s="20" t="str">
        <f t="shared" si="0"/>
        <v/>
      </c>
      <c r="C43" s="331" t="s">
        <v>28</v>
      </c>
      <c r="D43" s="332"/>
      <c r="E43" s="410"/>
      <c r="F43" s="410"/>
      <c r="G43" s="410"/>
      <c r="H43" s="333"/>
      <c r="I43" s="333"/>
      <c r="J43" s="333"/>
      <c r="K43" s="333"/>
      <c r="L43" s="333"/>
      <c r="M43" s="333"/>
      <c r="N43" s="333"/>
      <c r="O43" s="333"/>
      <c r="P43" s="333"/>
      <c r="Q43" s="333"/>
      <c r="R43" s="333"/>
      <c r="S43" s="333"/>
      <c r="T43" s="333"/>
      <c r="U43" s="333"/>
      <c r="V43" s="333"/>
      <c r="W43" s="333"/>
      <c r="X43" s="333"/>
      <c r="Y43" s="333"/>
      <c r="Z43" s="333"/>
      <c r="AA43" s="333"/>
      <c r="AB43" s="333"/>
      <c r="AC43" s="412"/>
      <c r="AD43" s="412"/>
      <c r="AE43" s="333"/>
      <c r="AF43" s="333"/>
      <c r="AG43" s="333"/>
      <c r="AH43" s="333"/>
      <c r="AI43" s="333"/>
      <c r="AJ43" s="605"/>
      <c r="AK43" s="605"/>
      <c r="AL43" s="605"/>
      <c r="AM43" s="606"/>
      <c r="AN43" s="185"/>
      <c r="AO43" s="188"/>
      <c r="AP43" s="316"/>
      <c r="AS43" s="329" t="s">
        <v>28</v>
      </c>
      <c r="AT43" s="330"/>
      <c r="AU43" s="23">
        <f t="shared" si="5"/>
        <v>0</v>
      </c>
      <c r="AV43" s="22" t="str">
        <f t="shared" si="6"/>
        <v>入力なし</v>
      </c>
      <c r="AW43" s="139" t="str">
        <f t="shared" si="11"/>
        <v/>
      </c>
      <c r="AX43" s="139" t="str">
        <f t="shared" si="7"/>
        <v/>
      </c>
      <c r="AY43" s="139" t="str">
        <f t="shared" si="8"/>
        <v/>
      </c>
      <c r="AZ43" s="139" t="str">
        <f t="shared" si="1"/>
        <v/>
      </c>
      <c r="BA43" s="315" t="str">
        <f t="shared" si="2"/>
        <v/>
      </c>
      <c r="BB43" s="321"/>
      <c r="BC43" s="321"/>
      <c r="BD43" s="321"/>
      <c r="BE43" s="321"/>
      <c r="BF43" s="321"/>
      <c r="BG43" s="321"/>
      <c r="BH43" s="321"/>
      <c r="BI43" s="139" t="str">
        <f t="shared" si="9"/>
        <v/>
      </c>
      <c r="BJ43" s="315" t="str">
        <f t="shared" si="4"/>
        <v/>
      </c>
      <c r="BK43" s="23">
        <f t="shared" si="10"/>
        <v>0</v>
      </c>
    </row>
    <row r="44" spans="1:84" ht="20.100000000000001" customHeight="1">
      <c r="A44" s="20" t="str">
        <f t="shared" si="0"/>
        <v/>
      </c>
      <c r="C44" s="331" t="s">
        <v>29</v>
      </c>
      <c r="D44" s="332"/>
      <c r="E44" s="410"/>
      <c r="F44" s="410"/>
      <c r="G44" s="410"/>
      <c r="H44" s="333"/>
      <c r="I44" s="333"/>
      <c r="J44" s="333"/>
      <c r="K44" s="333"/>
      <c r="L44" s="333"/>
      <c r="M44" s="333"/>
      <c r="N44" s="333"/>
      <c r="O44" s="333"/>
      <c r="P44" s="333"/>
      <c r="Q44" s="333"/>
      <c r="R44" s="333"/>
      <c r="S44" s="333"/>
      <c r="T44" s="333"/>
      <c r="U44" s="333"/>
      <c r="V44" s="333"/>
      <c r="W44" s="333"/>
      <c r="X44" s="333"/>
      <c r="Y44" s="333"/>
      <c r="Z44" s="333"/>
      <c r="AA44" s="333"/>
      <c r="AB44" s="333"/>
      <c r="AC44" s="412"/>
      <c r="AD44" s="412"/>
      <c r="AE44" s="333"/>
      <c r="AF44" s="333"/>
      <c r="AG44" s="333"/>
      <c r="AH44" s="333"/>
      <c r="AI44" s="333"/>
      <c r="AJ44" s="605"/>
      <c r="AK44" s="605"/>
      <c r="AL44" s="605"/>
      <c r="AM44" s="606"/>
      <c r="AN44" s="185"/>
      <c r="AO44" s="188"/>
      <c r="AP44" s="316"/>
      <c r="AS44" s="329" t="s">
        <v>29</v>
      </c>
      <c r="AT44" s="330"/>
      <c r="AU44" s="23">
        <f t="shared" si="5"/>
        <v>0</v>
      </c>
      <c r="AV44" s="22" t="str">
        <f t="shared" si="6"/>
        <v>入力なし</v>
      </c>
      <c r="AW44" s="139" t="str">
        <f t="shared" si="11"/>
        <v/>
      </c>
      <c r="AX44" s="139" t="str">
        <f t="shared" si="7"/>
        <v/>
      </c>
      <c r="AY44" s="139" t="str">
        <f t="shared" si="8"/>
        <v/>
      </c>
      <c r="AZ44" s="139" t="str">
        <f t="shared" si="1"/>
        <v/>
      </c>
      <c r="BA44" s="315" t="str">
        <f t="shared" si="2"/>
        <v/>
      </c>
      <c r="BB44" s="321"/>
      <c r="BC44" s="321"/>
      <c r="BD44" s="321"/>
      <c r="BE44" s="321"/>
      <c r="BF44" s="321"/>
      <c r="BG44" s="321"/>
      <c r="BH44" s="321"/>
      <c r="BI44" s="139" t="str">
        <f t="shared" si="9"/>
        <v/>
      </c>
      <c r="BJ44" s="315" t="str">
        <f t="shared" si="4"/>
        <v/>
      </c>
      <c r="BK44" s="23">
        <f t="shared" si="10"/>
        <v>0</v>
      </c>
    </row>
    <row r="45" spans="1:84" ht="20.100000000000001" customHeight="1">
      <c r="A45" s="20" t="str">
        <f t="shared" si="0"/>
        <v/>
      </c>
      <c r="C45" s="331" t="s">
        <v>30</v>
      </c>
      <c r="D45" s="332"/>
      <c r="E45" s="410"/>
      <c r="F45" s="410"/>
      <c r="G45" s="410"/>
      <c r="H45" s="333"/>
      <c r="I45" s="333"/>
      <c r="J45" s="333"/>
      <c r="K45" s="333"/>
      <c r="L45" s="333"/>
      <c r="M45" s="333"/>
      <c r="N45" s="333"/>
      <c r="O45" s="333"/>
      <c r="P45" s="333"/>
      <c r="Q45" s="333"/>
      <c r="R45" s="333"/>
      <c r="S45" s="333"/>
      <c r="T45" s="333"/>
      <c r="U45" s="333"/>
      <c r="V45" s="333"/>
      <c r="W45" s="333"/>
      <c r="X45" s="333"/>
      <c r="Y45" s="333"/>
      <c r="Z45" s="333"/>
      <c r="AA45" s="333"/>
      <c r="AB45" s="333"/>
      <c r="AC45" s="412"/>
      <c r="AD45" s="412"/>
      <c r="AE45" s="333"/>
      <c r="AF45" s="333"/>
      <c r="AG45" s="333"/>
      <c r="AH45" s="333"/>
      <c r="AI45" s="333"/>
      <c r="AJ45" s="605"/>
      <c r="AK45" s="605"/>
      <c r="AL45" s="605"/>
      <c r="AM45" s="606"/>
      <c r="AN45" s="185"/>
      <c r="AO45" s="188"/>
      <c r="AP45" s="316"/>
      <c r="AS45" s="329" t="s">
        <v>30</v>
      </c>
      <c r="AT45" s="330"/>
      <c r="AU45" s="23">
        <f t="shared" si="5"/>
        <v>0</v>
      </c>
      <c r="AV45" s="22" t="str">
        <f t="shared" si="6"/>
        <v>入力なし</v>
      </c>
      <c r="AW45" s="139" t="str">
        <f t="shared" si="11"/>
        <v/>
      </c>
      <c r="AX45" s="139" t="str">
        <f t="shared" si="7"/>
        <v/>
      </c>
      <c r="AY45" s="139" t="str">
        <f t="shared" si="8"/>
        <v/>
      </c>
      <c r="AZ45" s="139" t="str">
        <f t="shared" si="1"/>
        <v/>
      </c>
      <c r="BA45" s="315" t="str">
        <f t="shared" si="2"/>
        <v/>
      </c>
      <c r="BB45" s="321"/>
      <c r="BC45" s="321"/>
      <c r="BD45" s="321"/>
      <c r="BE45" s="321"/>
      <c r="BF45" s="321"/>
      <c r="BG45" s="321"/>
      <c r="BH45" s="321"/>
      <c r="BI45" s="139" t="str">
        <f t="shared" si="9"/>
        <v/>
      </c>
      <c r="BJ45" s="315" t="str">
        <f t="shared" si="4"/>
        <v/>
      </c>
      <c r="BK45" s="23">
        <f t="shared" si="10"/>
        <v>0</v>
      </c>
    </row>
    <row r="46" spans="1:84" ht="20.100000000000001" customHeight="1">
      <c r="A46" s="20" t="str">
        <f t="shared" ref="A46:A77" si="12">CONCATENATE(BA46,BJ46)</f>
        <v/>
      </c>
      <c r="C46" s="331" t="s">
        <v>31</v>
      </c>
      <c r="D46" s="332"/>
      <c r="E46" s="410"/>
      <c r="F46" s="410"/>
      <c r="G46" s="410"/>
      <c r="H46" s="333"/>
      <c r="I46" s="333"/>
      <c r="J46" s="333"/>
      <c r="K46" s="333"/>
      <c r="L46" s="333"/>
      <c r="M46" s="333"/>
      <c r="N46" s="333"/>
      <c r="O46" s="333"/>
      <c r="P46" s="333"/>
      <c r="Q46" s="333"/>
      <c r="R46" s="333"/>
      <c r="S46" s="333"/>
      <c r="T46" s="333"/>
      <c r="U46" s="333"/>
      <c r="V46" s="333"/>
      <c r="W46" s="333"/>
      <c r="X46" s="333"/>
      <c r="Y46" s="333"/>
      <c r="Z46" s="333"/>
      <c r="AA46" s="333"/>
      <c r="AB46" s="333"/>
      <c r="AC46" s="412"/>
      <c r="AD46" s="412"/>
      <c r="AE46" s="333"/>
      <c r="AF46" s="333"/>
      <c r="AG46" s="333"/>
      <c r="AH46" s="333"/>
      <c r="AI46" s="333"/>
      <c r="AJ46" s="605"/>
      <c r="AK46" s="605"/>
      <c r="AL46" s="605"/>
      <c r="AM46" s="606"/>
      <c r="AN46" s="185"/>
      <c r="AO46" s="188"/>
      <c r="AP46" s="316"/>
      <c r="AS46" s="329" t="s">
        <v>31</v>
      </c>
      <c r="AT46" s="330"/>
      <c r="AU46" s="23">
        <f t="shared" si="5"/>
        <v>0</v>
      </c>
      <c r="AV46" s="22" t="str">
        <f t="shared" si="6"/>
        <v>入力なし</v>
      </c>
      <c r="AW46" s="139" t="str">
        <f t="shared" si="11"/>
        <v/>
      </c>
      <c r="AX46" s="139" t="str">
        <f t="shared" si="7"/>
        <v/>
      </c>
      <c r="AY46" s="139" t="str">
        <f t="shared" si="8"/>
        <v/>
      </c>
      <c r="AZ46" s="139" t="str">
        <f t="shared" si="1"/>
        <v/>
      </c>
      <c r="BA46" s="315" t="str">
        <f t="shared" ref="BA46:BA77" si="13">IF(OR(AV46="入力なし",AZ46=""),"",CONCATENATE("■入力してください：",AZ46))</f>
        <v/>
      </c>
      <c r="BB46" s="321"/>
      <c r="BC46" s="321"/>
      <c r="BD46" s="321"/>
      <c r="BE46" s="321"/>
      <c r="BF46" s="321"/>
      <c r="BG46" s="321"/>
      <c r="BH46" s="321"/>
      <c r="BI46" s="139" t="str">
        <f t="shared" si="9"/>
        <v/>
      </c>
      <c r="BJ46" s="315" t="str">
        <f t="shared" si="4"/>
        <v/>
      </c>
      <c r="BK46" s="23">
        <f t="shared" si="10"/>
        <v>0</v>
      </c>
    </row>
    <row r="47" spans="1:84" ht="20.100000000000001" customHeight="1">
      <c r="A47" s="20" t="str">
        <f t="shared" si="12"/>
        <v/>
      </c>
      <c r="C47" s="331" t="s">
        <v>32</v>
      </c>
      <c r="D47" s="332"/>
      <c r="E47" s="410"/>
      <c r="F47" s="410"/>
      <c r="G47" s="410"/>
      <c r="H47" s="333"/>
      <c r="I47" s="333"/>
      <c r="J47" s="333"/>
      <c r="K47" s="333"/>
      <c r="L47" s="333"/>
      <c r="M47" s="333"/>
      <c r="N47" s="333"/>
      <c r="O47" s="333"/>
      <c r="P47" s="333"/>
      <c r="Q47" s="333"/>
      <c r="R47" s="333"/>
      <c r="S47" s="333"/>
      <c r="T47" s="333"/>
      <c r="U47" s="333"/>
      <c r="V47" s="333"/>
      <c r="W47" s="333"/>
      <c r="X47" s="333"/>
      <c r="Y47" s="333"/>
      <c r="Z47" s="333"/>
      <c r="AA47" s="333"/>
      <c r="AB47" s="333"/>
      <c r="AC47" s="412"/>
      <c r="AD47" s="412"/>
      <c r="AE47" s="333"/>
      <c r="AF47" s="333"/>
      <c r="AG47" s="333"/>
      <c r="AH47" s="333"/>
      <c r="AI47" s="333"/>
      <c r="AJ47" s="605"/>
      <c r="AK47" s="605"/>
      <c r="AL47" s="605"/>
      <c r="AM47" s="606"/>
      <c r="AN47" s="185"/>
      <c r="AO47" s="188"/>
      <c r="AP47" s="316"/>
      <c r="AS47" s="329" t="s">
        <v>32</v>
      </c>
      <c r="AT47" s="330"/>
      <c r="AU47" s="23">
        <f t="shared" si="5"/>
        <v>0</v>
      </c>
      <c r="AV47" s="22" t="str">
        <f t="shared" si="6"/>
        <v>入力なし</v>
      </c>
      <c r="AW47" s="139" t="str">
        <f t="shared" si="11"/>
        <v/>
      </c>
      <c r="AX47" s="139" t="str">
        <f t="shared" si="7"/>
        <v/>
      </c>
      <c r="AY47" s="139" t="str">
        <f t="shared" si="8"/>
        <v/>
      </c>
      <c r="AZ47" s="139" t="str">
        <f t="shared" si="1"/>
        <v/>
      </c>
      <c r="BA47" s="315" t="str">
        <f t="shared" si="13"/>
        <v/>
      </c>
      <c r="BB47" s="321"/>
      <c r="BC47" s="321"/>
      <c r="BD47" s="321"/>
      <c r="BE47" s="321"/>
      <c r="BF47" s="321"/>
      <c r="BG47" s="321"/>
      <c r="BH47" s="321"/>
      <c r="BI47" s="139" t="str">
        <f t="shared" si="9"/>
        <v/>
      </c>
      <c r="BJ47" s="315" t="str">
        <f t="shared" si="4"/>
        <v/>
      </c>
      <c r="BK47" s="23">
        <f t="shared" si="10"/>
        <v>0</v>
      </c>
    </row>
    <row r="48" spans="1:84" ht="20.100000000000001" customHeight="1">
      <c r="A48" s="20" t="str">
        <f t="shared" si="12"/>
        <v/>
      </c>
      <c r="C48" s="331" t="s">
        <v>33</v>
      </c>
      <c r="D48" s="332"/>
      <c r="E48" s="410"/>
      <c r="F48" s="410"/>
      <c r="G48" s="410"/>
      <c r="H48" s="333"/>
      <c r="I48" s="333"/>
      <c r="J48" s="333"/>
      <c r="K48" s="333"/>
      <c r="L48" s="333"/>
      <c r="M48" s="333"/>
      <c r="N48" s="333"/>
      <c r="O48" s="333"/>
      <c r="P48" s="333"/>
      <c r="Q48" s="333"/>
      <c r="R48" s="333"/>
      <c r="S48" s="333"/>
      <c r="T48" s="333"/>
      <c r="U48" s="333"/>
      <c r="V48" s="333"/>
      <c r="W48" s="333"/>
      <c r="X48" s="333"/>
      <c r="Y48" s="333"/>
      <c r="Z48" s="333"/>
      <c r="AA48" s="333"/>
      <c r="AB48" s="333"/>
      <c r="AC48" s="412"/>
      <c r="AD48" s="412"/>
      <c r="AE48" s="333"/>
      <c r="AF48" s="333"/>
      <c r="AG48" s="333"/>
      <c r="AH48" s="333"/>
      <c r="AI48" s="333"/>
      <c r="AJ48" s="605"/>
      <c r="AK48" s="605"/>
      <c r="AL48" s="605"/>
      <c r="AM48" s="606"/>
      <c r="AN48" s="185"/>
      <c r="AO48" s="188"/>
      <c r="AP48" s="316"/>
      <c r="AS48" s="329" t="s">
        <v>33</v>
      </c>
      <c r="AT48" s="330"/>
      <c r="AU48" s="23">
        <f t="shared" si="5"/>
        <v>0</v>
      </c>
      <c r="AV48" s="22" t="str">
        <f t="shared" si="6"/>
        <v>入力なし</v>
      </c>
      <c r="AW48" s="139" t="str">
        <f t="shared" si="11"/>
        <v/>
      </c>
      <c r="AX48" s="139" t="str">
        <f t="shared" si="7"/>
        <v/>
      </c>
      <c r="AY48" s="139" t="str">
        <f t="shared" si="8"/>
        <v/>
      </c>
      <c r="AZ48" s="139" t="str">
        <f t="shared" si="1"/>
        <v/>
      </c>
      <c r="BA48" s="315" t="str">
        <f t="shared" si="13"/>
        <v/>
      </c>
      <c r="BB48" s="321"/>
      <c r="BC48" s="321"/>
      <c r="BD48" s="321"/>
      <c r="BE48" s="321"/>
      <c r="BF48" s="321"/>
      <c r="BG48" s="321"/>
      <c r="BH48" s="321"/>
      <c r="BI48" s="139" t="str">
        <f t="shared" si="9"/>
        <v/>
      </c>
      <c r="BJ48" s="315" t="str">
        <f t="shared" ref="BJ48:BJ79" si="14">IF(OR(AV48="入力なし",BI48=""),"",BI48)</f>
        <v/>
      </c>
      <c r="BK48" s="23">
        <f t="shared" si="10"/>
        <v>0</v>
      </c>
    </row>
    <row r="49" spans="1:63" ht="20.100000000000001" customHeight="1">
      <c r="A49" s="20" t="str">
        <f t="shared" si="12"/>
        <v/>
      </c>
      <c r="C49" s="331" t="s">
        <v>34</v>
      </c>
      <c r="D49" s="332"/>
      <c r="E49" s="410"/>
      <c r="F49" s="410"/>
      <c r="G49" s="410"/>
      <c r="H49" s="333"/>
      <c r="I49" s="333"/>
      <c r="J49" s="333"/>
      <c r="K49" s="333"/>
      <c r="L49" s="333"/>
      <c r="M49" s="333"/>
      <c r="N49" s="333"/>
      <c r="O49" s="333"/>
      <c r="P49" s="333"/>
      <c r="Q49" s="333"/>
      <c r="R49" s="333"/>
      <c r="S49" s="333"/>
      <c r="T49" s="333"/>
      <c r="U49" s="333"/>
      <c r="V49" s="333"/>
      <c r="W49" s="333"/>
      <c r="X49" s="333"/>
      <c r="Y49" s="333"/>
      <c r="Z49" s="333"/>
      <c r="AA49" s="333"/>
      <c r="AB49" s="333"/>
      <c r="AC49" s="412"/>
      <c r="AD49" s="412"/>
      <c r="AE49" s="333"/>
      <c r="AF49" s="333"/>
      <c r="AG49" s="333"/>
      <c r="AH49" s="333"/>
      <c r="AI49" s="333"/>
      <c r="AJ49" s="605"/>
      <c r="AK49" s="605"/>
      <c r="AL49" s="605"/>
      <c r="AM49" s="606"/>
      <c r="AN49" s="185"/>
      <c r="AO49" s="188"/>
      <c r="AP49" s="316"/>
      <c r="AS49" s="329" t="s">
        <v>34</v>
      </c>
      <c r="AT49" s="330"/>
      <c r="AU49" s="23">
        <f t="shared" si="5"/>
        <v>0</v>
      </c>
      <c r="AV49" s="22" t="str">
        <f t="shared" si="6"/>
        <v>入力なし</v>
      </c>
      <c r="AW49" s="139" t="str">
        <f t="shared" si="11"/>
        <v/>
      </c>
      <c r="AX49" s="139" t="str">
        <f t="shared" si="7"/>
        <v/>
      </c>
      <c r="AY49" s="139" t="str">
        <f t="shared" si="8"/>
        <v/>
      </c>
      <c r="AZ49" s="139" t="str">
        <f t="shared" si="1"/>
        <v/>
      </c>
      <c r="BA49" s="315" t="str">
        <f t="shared" si="13"/>
        <v/>
      </c>
      <c r="BB49" s="321"/>
      <c r="BC49" s="321"/>
      <c r="BD49" s="321"/>
      <c r="BE49" s="321"/>
      <c r="BF49" s="321"/>
      <c r="BG49" s="321"/>
      <c r="BH49" s="321"/>
      <c r="BI49" s="139" t="str">
        <f t="shared" si="9"/>
        <v/>
      </c>
      <c r="BJ49" s="315" t="str">
        <f t="shared" si="14"/>
        <v/>
      </c>
      <c r="BK49" s="23">
        <f t="shared" si="10"/>
        <v>0</v>
      </c>
    </row>
    <row r="50" spans="1:63" ht="20.100000000000001" customHeight="1">
      <c r="A50" s="20" t="str">
        <f t="shared" si="12"/>
        <v/>
      </c>
      <c r="C50" s="331" t="s">
        <v>35</v>
      </c>
      <c r="D50" s="332"/>
      <c r="E50" s="410"/>
      <c r="F50" s="410"/>
      <c r="G50" s="410"/>
      <c r="H50" s="333"/>
      <c r="I50" s="333"/>
      <c r="J50" s="333"/>
      <c r="K50" s="333"/>
      <c r="L50" s="333"/>
      <c r="M50" s="333"/>
      <c r="N50" s="333"/>
      <c r="O50" s="333"/>
      <c r="P50" s="333"/>
      <c r="Q50" s="333"/>
      <c r="R50" s="333"/>
      <c r="S50" s="333"/>
      <c r="T50" s="333"/>
      <c r="U50" s="333"/>
      <c r="V50" s="333"/>
      <c r="W50" s="333"/>
      <c r="X50" s="333"/>
      <c r="Y50" s="333"/>
      <c r="Z50" s="333"/>
      <c r="AA50" s="333"/>
      <c r="AB50" s="333"/>
      <c r="AC50" s="412"/>
      <c r="AD50" s="412"/>
      <c r="AE50" s="333"/>
      <c r="AF50" s="333"/>
      <c r="AG50" s="333"/>
      <c r="AH50" s="333"/>
      <c r="AI50" s="333"/>
      <c r="AJ50" s="605"/>
      <c r="AK50" s="605"/>
      <c r="AL50" s="605"/>
      <c r="AM50" s="606"/>
      <c r="AN50" s="185"/>
      <c r="AO50" s="188"/>
      <c r="AP50" s="316"/>
      <c r="AS50" s="329" t="s">
        <v>35</v>
      </c>
      <c r="AT50" s="330"/>
      <c r="AU50" s="23">
        <f t="shared" si="5"/>
        <v>0</v>
      </c>
      <c r="AV50" s="22" t="str">
        <f t="shared" si="6"/>
        <v>入力なし</v>
      </c>
      <c r="AW50" s="139" t="str">
        <f t="shared" si="11"/>
        <v/>
      </c>
      <c r="AX50" s="139" t="str">
        <f t="shared" si="7"/>
        <v/>
      </c>
      <c r="AY50" s="139" t="str">
        <f t="shared" si="8"/>
        <v/>
      </c>
      <c r="AZ50" s="139" t="str">
        <f t="shared" si="1"/>
        <v/>
      </c>
      <c r="BA50" s="315" t="str">
        <f t="shared" si="13"/>
        <v/>
      </c>
      <c r="BB50" s="321"/>
      <c r="BC50" s="321"/>
      <c r="BD50" s="321"/>
      <c r="BE50" s="321"/>
      <c r="BF50" s="321"/>
      <c r="BG50" s="321"/>
      <c r="BH50" s="321"/>
      <c r="BI50" s="139" t="str">
        <f t="shared" si="9"/>
        <v/>
      </c>
      <c r="BJ50" s="315" t="str">
        <f t="shared" si="14"/>
        <v/>
      </c>
      <c r="BK50" s="23">
        <f t="shared" si="10"/>
        <v>0</v>
      </c>
    </row>
    <row r="51" spans="1:63" ht="20.100000000000001" customHeight="1">
      <c r="A51" s="20" t="str">
        <f t="shared" si="12"/>
        <v/>
      </c>
      <c r="C51" s="331" t="s">
        <v>36</v>
      </c>
      <c r="D51" s="332"/>
      <c r="E51" s="410"/>
      <c r="F51" s="410"/>
      <c r="G51" s="410"/>
      <c r="H51" s="333"/>
      <c r="I51" s="333"/>
      <c r="J51" s="333"/>
      <c r="K51" s="333"/>
      <c r="L51" s="333"/>
      <c r="M51" s="333"/>
      <c r="N51" s="333"/>
      <c r="O51" s="333"/>
      <c r="P51" s="333"/>
      <c r="Q51" s="333"/>
      <c r="R51" s="333"/>
      <c r="S51" s="333"/>
      <c r="T51" s="333"/>
      <c r="U51" s="333"/>
      <c r="V51" s="333"/>
      <c r="W51" s="333"/>
      <c r="X51" s="333"/>
      <c r="Y51" s="333"/>
      <c r="Z51" s="333"/>
      <c r="AA51" s="333"/>
      <c r="AB51" s="333"/>
      <c r="AC51" s="412"/>
      <c r="AD51" s="412"/>
      <c r="AE51" s="333"/>
      <c r="AF51" s="333"/>
      <c r="AG51" s="333"/>
      <c r="AH51" s="333"/>
      <c r="AI51" s="333"/>
      <c r="AJ51" s="605"/>
      <c r="AK51" s="605"/>
      <c r="AL51" s="605"/>
      <c r="AM51" s="606"/>
      <c r="AN51" s="185"/>
      <c r="AO51" s="188"/>
      <c r="AP51" s="188"/>
      <c r="AS51" s="329" t="s">
        <v>36</v>
      </c>
      <c r="AT51" s="330"/>
      <c r="AU51" s="23">
        <f t="shared" si="5"/>
        <v>0</v>
      </c>
      <c r="AV51" s="22" t="str">
        <f t="shared" si="6"/>
        <v>入力なし</v>
      </c>
      <c r="AW51" s="139" t="str">
        <f t="shared" si="11"/>
        <v/>
      </c>
      <c r="AX51" s="139" t="str">
        <f t="shared" si="7"/>
        <v/>
      </c>
      <c r="AY51" s="139" t="str">
        <f t="shared" si="8"/>
        <v/>
      </c>
      <c r="AZ51" s="139" t="str">
        <f t="shared" si="1"/>
        <v/>
      </c>
      <c r="BA51" s="315" t="str">
        <f t="shared" si="13"/>
        <v/>
      </c>
      <c r="BB51" s="321"/>
      <c r="BC51" s="321"/>
      <c r="BD51" s="321"/>
      <c r="BE51" s="321"/>
      <c r="BF51" s="321"/>
      <c r="BG51" s="321"/>
      <c r="BH51" s="321"/>
      <c r="BI51" s="139" t="str">
        <f t="shared" si="9"/>
        <v/>
      </c>
      <c r="BJ51" s="315" t="str">
        <f t="shared" si="14"/>
        <v/>
      </c>
      <c r="BK51" s="23">
        <f t="shared" si="10"/>
        <v>0</v>
      </c>
    </row>
    <row r="52" spans="1:63" ht="20.100000000000001" customHeight="1">
      <c r="A52" s="20" t="str">
        <f t="shared" si="12"/>
        <v/>
      </c>
      <c r="C52" s="331" t="s">
        <v>37</v>
      </c>
      <c r="D52" s="332"/>
      <c r="E52" s="410"/>
      <c r="F52" s="410"/>
      <c r="G52" s="410"/>
      <c r="H52" s="333"/>
      <c r="I52" s="333"/>
      <c r="J52" s="333"/>
      <c r="K52" s="333"/>
      <c r="L52" s="333"/>
      <c r="M52" s="333"/>
      <c r="N52" s="333"/>
      <c r="O52" s="333"/>
      <c r="P52" s="333"/>
      <c r="Q52" s="333"/>
      <c r="R52" s="333"/>
      <c r="S52" s="333"/>
      <c r="T52" s="333"/>
      <c r="U52" s="333"/>
      <c r="V52" s="333"/>
      <c r="W52" s="333"/>
      <c r="X52" s="333"/>
      <c r="Y52" s="333"/>
      <c r="Z52" s="333"/>
      <c r="AA52" s="333"/>
      <c r="AB52" s="333"/>
      <c r="AC52" s="412"/>
      <c r="AD52" s="412"/>
      <c r="AE52" s="333"/>
      <c r="AF52" s="333"/>
      <c r="AG52" s="333"/>
      <c r="AH52" s="333"/>
      <c r="AI52" s="333"/>
      <c r="AJ52" s="605"/>
      <c r="AK52" s="605"/>
      <c r="AL52" s="605"/>
      <c r="AM52" s="606"/>
      <c r="AN52" s="185"/>
      <c r="AO52" s="188"/>
      <c r="AP52" s="188"/>
      <c r="AS52" s="329" t="s">
        <v>37</v>
      </c>
      <c r="AT52" s="330"/>
      <c r="AU52" s="23">
        <f t="shared" si="5"/>
        <v>0</v>
      </c>
      <c r="AV52" s="22" t="str">
        <f t="shared" si="6"/>
        <v>入力なし</v>
      </c>
      <c r="AW52" s="139" t="str">
        <f t="shared" si="11"/>
        <v/>
      </c>
      <c r="AX52" s="139" t="str">
        <f t="shared" si="7"/>
        <v/>
      </c>
      <c r="AY52" s="139" t="str">
        <f t="shared" si="8"/>
        <v/>
      </c>
      <c r="AZ52" s="139" t="str">
        <f t="shared" si="1"/>
        <v/>
      </c>
      <c r="BA52" s="315" t="str">
        <f t="shared" si="13"/>
        <v/>
      </c>
      <c r="BB52" s="321"/>
      <c r="BC52" s="321"/>
      <c r="BD52" s="321"/>
      <c r="BE52" s="321"/>
      <c r="BF52" s="321"/>
      <c r="BG52" s="321"/>
      <c r="BH52" s="321"/>
      <c r="BI52" s="139" t="str">
        <f t="shared" si="9"/>
        <v/>
      </c>
      <c r="BJ52" s="315" t="str">
        <f t="shared" si="14"/>
        <v/>
      </c>
      <c r="BK52" s="23">
        <f t="shared" si="10"/>
        <v>0</v>
      </c>
    </row>
    <row r="53" spans="1:63" ht="20.100000000000001" customHeight="1">
      <c r="A53" s="20" t="str">
        <f t="shared" si="12"/>
        <v/>
      </c>
      <c r="C53" s="331" t="s">
        <v>38</v>
      </c>
      <c r="D53" s="332"/>
      <c r="E53" s="410"/>
      <c r="F53" s="410"/>
      <c r="G53" s="410"/>
      <c r="H53" s="333"/>
      <c r="I53" s="333"/>
      <c r="J53" s="333"/>
      <c r="K53" s="333"/>
      <c r="L53" s="333"/>
      <c r="M53" s="333"/>
      <c r="N53" s="333"/>
      <c r="O53" s="333"/>
      <c r="P53" s="333"/>
      <c r="Q53" s="333"/>
      <c r="R53" s="333"/>
      <c r="S53" s="333"/>
      <c r="T53" s="333"/>
      <c r="U53" s="333"/>
      <c r="V53" s="333"/>
      <c r="W53" s="333"/>
      <c r="X53" s="333"/>
      <c r="Y53" s="333"/>
      <c r="Z53" s="333"/>
      <c r="AA53" s="333"/>
      <c r="AB53" s="333"/>
      <c r="AC53" s="412"/>
      <c r="AD53" s="412"/>
      <c r="AE53" s="333"/>
      <c r="AF53" s="333"/>
      <c r="AG53" s="333"/>
      <c r="AH53" s="333"/>
      <c r="AI53" s="333"/>
      <c r="AJ53" s="605"/>
      <c r="AK53" s="605"/>
      <c r="AL53" s="605"/>
      <c r="AM53" s="606"/>
      <c r="AN53" s="185"/>
      <c r="AO53" s="188"/>
      <c r="AP53" s="188"/>
      <c r="AS53" s="329" t="s">
        <v>38</v>
      </c>
      <c r="AT53" s="330"/>
      <c r="AU53" s="23">
        <f t="shared" si="5"/>
        <v>0</v>
      </c>
      <c r="AV53" s="22" t="str">
        <f t="shared" si="6"/>
        <v>入力なし</v>
      </c>
      <c r="AW53" s="139" t="str">
        <f t="shared" si="11"/>
        <v/>
      </c>
      <c r="AX53" s="139" t="str">
        <f t="shared" si="7"/>
        <v/>
      </c>
      <c r="AY53" s="139" t="str">
        <f t="shared" si="8"/>
        <v/>
      </c>
      <c r="AZ53" s="139" t="str">
        <f t="shared" si="1"/>
        <v/>
      </c>
      <c r="BA53" s="315" t="str">
        <f t="shared" si="13"/>
        <v/>
      </c>
      <c r="BB53" s="321"/>
      <c r="BC53" s="321"/>
      <c r="BD53" s="321"/>
      <c r="BE53" s="321"/>
      <c r="BF53" s="321"/>
      <c r="BG53" s="321"/>
      <c r="BH53" s="321"/>
      <c r="BI53" s="139" t="str">
        <f t="shared" si="9"/>
        <v/>
      </c>
      <c r="BJ53" s="315" t="str">
        <f t="shared" si="14"/>
        <v/>
      </c>
      <c r="BK53" s="23">
        <f t="shared" si="10"/>
        <v>0</v>
      </c>
    </row>
    <row r="54" spans="1:63" ht="20.100000000000001" customHeight="1">
      <c r="A54" s="20" t="str">
        <f t="shared" si="12"/>
        <v/>
      </c>
      <c r="C54" s="331" t="s">
        <v>39</v>
      </c>
      <c r="D54" s="332"/>
      <c r="E54" s="410"/>
      <c r="F54" s="410"/>
      <c r="G54" s="410"/>
      <c r="H54" s="333"/>
      <c r="I54" s="333"/>
      <c r="J54" s="333"/>
      <c r="K54" s="333"/>
      <c r="L54" s="333"/>
      <c r="M54" s="333"/>
      <c r="N54" s="333"/>
      <c r="O54" s="333"/>
      <c r="P54" s="333"/>
      <c r="Q54" s="333"/>
      <c r="R54" s="333"/>
      <c r="S54" s="333"/>
      <c r="T54" s="333"/>
      <c r="U54" s="333"/>
      <c r="V54" s="333"/>
      <c r="W54" s="333"/>
      <c r="X54" s="333"/>
      <c r="Y54" s="333"/>
      <c r="Z54" s="333"/>
      <c r="AA54" s="333"/>
      <c r="AB54" s="333"/>
      <c r="AC54" s="412"/>
      <c r="AD54" s="412"/>
      <c r="AE54" s="333"/>
      <c r="AF54" s="333"/>
      <c r="AG54" s="333"/>
      <c r="AH54" s="333"/>
      <c r="AI54" s="333"/>
      <c r="AJ54" s="605"/>
      <c r="AK54" s="605"/>
      <c r="AL54" s="605"/>
      <c r="AM54" s="606"/>
      <c r="AN54" s="185"/>
      <c r="AO54" s="188"/>
      <c r="AP54" s="188"/>
      <c r="AS54" s="329" t="s">
        <v>39</v>
      </c>
      <c r="AT54" s="330"/>
      <c r="AU54" s="23">
        <f t="shared" si="5"/>
        <v>0</v>
      </c>
      <c r="AV54" s="22" t="str">
        <f t="shared" si="6"/>
        <v>入力なし</v>
      </c>
      <c r="AW54" s="139" t="str">
        <f t="shared" si="11"/>
        <v/>
      </c>
      <c r="AX54" s="139" t="str">
        <f t="shared" si="7"/>
        <v/>
      </c>
      <c r="AY54" s="139" t="str">
        <f t="shared" si="8"/>
        <v/>
      </c>
      <c r="AZ54" s="139" t="str">
        <f t="shared" si="1"/>
        <v/>
      </c>
      <c r="BA54" s="315" t="str">
        <f t="shared" si="13"/>
        <v/>
      </c>
      <c r="BB54" s="321"/>
      <c r="BC54" s="321"/>
      <c r="BD54" s="321"/>
      <c r="BE54" s="321"/>
      <c r="BF54" s="321"/>
      <c r="BG54" s="321"/>
      <c r="BH54" s="321"/>
      <c r="BI54" s="139" t="str">
        <f t="shared" si="9"/>
        <v/>
      </c>
      <c r="BJ54" s="315" t="str">
        <f t="shared" si="14"/>
        <v/>
      </c>
      <c r="BK54" s="23">
        <f t="shared" si="10"/>
        <v>0</v>
      </c>
    </row>
    <row r="55" spans="1:63" ht="20.100000000000001" customHeight="1">
      <c r="A55" s="20" t="str">
        <f t="shared" si="12"/>
        <v/>
      </c>
      <c r="C55" s="331" t="s">
        <v>40</v>
      </c>
      <c r="D55" s="332"/>
      <c r="E55" s="410"/>
      <c r="F55" s="410"/>
      <c r="G55" s="410"/>
      <c r="H55" s="333"/>
      <c r="I55" s="333"/>
      <c r="J55" s="333"/>
      <c r="K55" s="333"/>
      <c r="L55" s="333"/>
      <c r="M55" s="333"/>
      <c r="N55" s="333"/>
      <c r="O55" s="333"/>
      <c r="P55" s="333"/>
      <c r="Q55" s="333"/>
      <c r="R55" s="333"/>
      <c r="S55" s="333"/>
      <c r="T55" s="333"/>
      <c r="U55" s="333"/>
      <c r="V55" s="333"/>
      <c r="W55" s="333"/>
      <c r="X55" s="333"/>
      <c r="Y55" s="333"/>
      <c r="Z55" s="333"/>
      <c r="AA55" s="333"/>
      <c r="AB55" s="333"/>
      <c r="AC55" s="412"/>
      <c r="AD55" s="412"/>
      <c r="AE55" s="333"/>
      <c r="AF55" s="333"/>
      <c r="AG55" s="333"/>
      <c r="AH55" s="333"/>
      <c r="AI55" s="333"/>
      <c r="AJ55" s="605"/>
      <c r="AK55" s="605"/>
      <c r="AL55" s="605"/>
      <c r="AM55" s="606"/>
      <c r="AN55" s="185"/>
      <c r="AO55" s="188"/>
      <c r="AP55" s="188"/>
      <c r="AS55" s="329" t="s">
        <v>40</v>
      </c>
      <c r="AT55" s="330"/>
      <c r="AU55" s="23">
        <f t="shared" si="5"/>
        <v>0</v>
      </c>
      <c r="AV55" s="22" t="str">
        <f t="shared" si="6"/>
        <v>入力なし</v>
      </c>
      <c r="AW55" s="139" t="str">
        <f t="shared" si="11"/>
        <v/>
      </c>
      <c r="AX55" s="139" t="str">
        <f t="shared" si="7"/>
        <v/>
      </c>
      <c r="AY55" s="139" t="str">
        <f t="shared" si="8"/>
        <v/>
      </c>
      <c r="AZ55" s="139" t="str">
        <f t="shared" si="1"/>
        <v/>
      </c>
      <c r="BA55" s="315" t="str">
        <f t="shared" si="13"/>
        <v/>
      </c>
      <c r="BB55" s="321"/>
      <c r="BC55" s="321"/>
      <c r="BD55" s="321"/>
      <c r="BE55" s="321"/>
      <c r="BF55" s="321"/>
      <c r="BG55" s="321"/>
      <c r="BH55" s="321"/>
      <c r="BI55" s="139" t="str">
        <f t="shared" si="9"/>
        <v/>
      </c>
      <c r="BJ55" s="315" t="str">
        <f t="shared" si="14"/>
        <v/>
      </c>
      <c r="BK55" s="23">
        <f t="shared" si="10"/>
        <v>0</v>
      </c>
    </row>
    <row r="56" spans="1:63" ht="20.100000000000001" customHeight="1">
      <c r="A56" s="20" t="str">
        <f t="shared" si="12"/>
        <v/>
      </c>
      <c r="C56" s="331" t="s">
        <v>41</v>
      </c>
      <c r="D56" s="332"/>
      <c r="E56" s="410"/>
      <c r="F56" s="410"/>
      <c r="G56" s="410"/>
      <c r="H56" s="333"/>
      <c r="I56" s="333"/>
      <c r="J56" s="333"/>
      <c r="K56" s="333"/>
      <c r="L56" s="333"/>
      <c r="M56" s="333"/>
      <c r="N56" s="333"/>
      <c r="O56" s="333"/>
      <c r="P56" s="333"/>
      <c r="Q56" s="333"/>
      <c r="R56" s="333"/>
      <c r="S56" s="333"/>
      <c r="T56" s="333"/>
      <c r="U56" s="333"/>
      <c r="V56" s="333"/>
      <c r="W56" s="333"/>
      <c r="X56" s="333"/>
      <c r="Y56" s="333"/>
      <c r="Z56" s="333"/>
      <c r="AA56" s="333"/>
      <c r="AB56" s="333"/>
      <c r="AC56" s="412"/>
      <c r="AD56" s="412"/>
      <c r="AE56" s="333"/>
      <c r="AF56" s="333"/>
      <c r="AG56" s="333"/>
      <c r="AH56" s="333"/>
      <c r="AI56" s="333"/>
      <c r="AJ56" s="605"/>
      <c r="AK56" s="605"/>
      <c r="AL56" s="605"/>
      <c r="AM56" s="606"/>
      <c r="AN56" s="185"/>
      <c r="AO56" s="188"/>
      <c r="AP56" s="188"/>
      <c r="AS56" s="329" t="s">
        <v>41</v>
      </c>
      <c r="AT56" s="330"/>
      <c r="AU56" s="23">
        <f t="shared" si="5"/>
        <v>0</v>
      </c>
      <c r="AV56" s="22" t="str">
        <f t="shared" si="6"/>
        <v>入力なし</v>
      </c>
      <c r="AW56" s="139" t="str">
        <f t="shared" si="11"/>
        <v/>
      </c>
      <c r="AX56" s="139" t="str">
        <f t="shared" si="7"/>
        <v/>
      </c>
      <c r="AY56" s="139" t="str">
        <f t="shared" si="8"/>
        <v/>
      </c>
      <c r="AZ56" s="139" t="str">
        <f t="shared" si="1"/>
        <v/>
      </c>
      <c r="BA56" s="315" t="str">
        <f t="shared" si="13"/>
        <v/>
      </c>
      <c r="BB56" s="321"/>
      <c r="BC56" s="321"/>
      <c r="BD56" s="321"/>
      <c r="BE56" s="321"/>
      <c r="BF56" s="321"/>
      <c r="BG56" s="321"/>
      <c r="BH56" s="321"/>
      <c r="BI56" s="139" t="str">
        <f t="shared" si="9"/>
        <v/>
      </c>
      <c r="BJ56" s="315" t="str">
        <f t="shared" si="14"/>
        <v/>
      </c>
      <c r="BK56" s="23">
        <f t="shared" si="10"/>
        <v>0</v>
      </c>
    </row>
    <row r="57" spans="1:63" ht="20.100000000000001" customHeight="1">
      <c r="A57" s="20" t="str">
        <f t="shared" si="12"/>
        <v/>
      </c>
      <c r="C57" s="331" t="s">
        <v>42</v>
      </c>
      <c r="D57" s="332"/>
      <c r="E57" s="410"/>
      <c r="F57" s="410"/>
      <c r="G57" s="410"/>
      <c r="H57" s="333"/>
      <c r="I57" s="333"/>
      <c r="J57" s="333"/>
      <c r="K57" s="333"/>
      <c r="L57" s="333"/>
      <c r="M57" s="333"/>
      <c r="N57" s="333"/>
      <c r="O57" s="333"/>
      <c r="P57" s="333"/>
      <c r="Q57" s="333"/>
      <c r="R57" s="333"/>
      <c r="S57" s="333"/>
      <c r="T57" s="333"/>
      <c r="U57" s="333"/>
      <c r="V57" s="333"/>
      <c r="W57" s="333"/>
      <c r="X57" s="333"/>
      <c r="Y57" s="333"/>
      <c r="Z57" s="333"/>
      <c r="AA57" s="333"/>
      <c r="AB57" s="333"/>
      <c r="AC57" s="412"/>
      <c r="AD57" s="412"/>
      <c r="AE57" s="333"/>
      <c r="AF57" s="333"/>
      <c r="AG57" s="333"/>
      <c r="AH57" s="333"/>
      <c r="AI57" s="333"/>
      <c r="AJ57" s="605"/>
      <c r="AK57" s="605"/>
      <c r="AL57" s="605"/>
      <c r="AM57" s="606"/>
      <c r="AN57" s="185"/>
      <c r="AO57" s="188"/>
      <c r="AP57" s="188"/>
      <c r="AS57" s="329" t="s">
        <v>42</v>
      </c>
      <c r="AT57" s="330"/>
      <c r="AU57" s="23">
        <f t="shared" si="5"/>
        <v>0</v>
      </c>
      <c r="AV57" s="22" t="str">
        <f t="shared" si="6"/>
        <v>入力なし</v>
      </c>
      <c r="AW57" s="139" t="str">
        <f t="shared" si="11"/>
        <v/>
      </c>
      <c r="AX57" s="139" t="str">
        <f t="shared" si="7"/>
        <v/>
      </c>
      <c r="AY57" s="139" t="str">
        <f t="shared" si="8"/>
        <v/>
      </c>
      <c r="AZ57" s="139" t="str">
        <f t="shared" si="1"/>
        <v/>
      </c>
      <c r="BA57" s="315" t="str">
        <f t="shared" si="13"/>
        <v/>
      </c>
      <c r="BB57" s="321"/>
      <c r="BC57" s="321"/>
      <c r="BD57" s="321"/>
      <c r="BE57" s="321"/>
      <c r="BF57" s="321"/>
      <c r="BG57" s="321"/>
      <c r="BH57" s="321"/>
      <c r="BI57" s="139" t="str">
        <f t="shared" si="9"/>
        <v/>
      </c>
      <c r="BJ57" s="315" t="str">
        <f t="shared" si="14"/>
        <v/>
      </c>
      <c r="BK57" s="23">
        <f t="shared" si="10"/>
        <v>0</v>
      </c>
    </row>
    <row r="58" spans="1:63" ht="20.100000000000001" customHeight="1">
      <c r="A58" s="20" t="str">
        <f t="shared" si="12"/>
        <v/>
      </c>
      <c r="C58" s="331" t="s">
        <v>43</v>
      </c>
      <c r="D58" s="332"/>
      <c r="E58" s="410"/>
      <c r="F58" s="410"/>
      <c r="G58" s="410"/>
      <c r="H58" s="333"/>
      <c r="I58" s="333"/>
      <c r="J58" s="333"/>
      <c r="K58" s="333"/>
      <c r="L58" s="333"/>
      <c r="M58" s="333"/>
      <c r="N58" s="333"/>
      <c r="O58" s="333"/>
      <c r="P58" s="333"/>
      <c r="Q58" s="333"/>
      <c r="R58" s="333"/>
      <c r="S58" s="333"/>
      <c r="T58" s="333"/>
      <c r="U58" s="333"/>
      <c r="V58" s="333"/>
      <c r="W58" s="333"/>
      <c r="X58" s="333"/>
      <c r="Y58" s="333"/>
      <c r="Z58" s="333"/>
      <c r="AA58" s="333"/>
      <c r="AB58" s="333"/>
      <c r="AC58" s="412"/>
      <c r="AD58" s="412"/>
      <c r="AE58" s="333"/>
      <c r="AF58" s="333"/>
      <c r="AG58" s="333"/>
      <c r="AH58" s="333"/>
      <c r="AI58" s="333"/>
      <c r="AJ58" s="605"/>
      <c r="AK58" s="605"/>
      <c r="AL58" s="605"/>
      <c r="AM58" s="606"/>
      <c r="AN58" s="185"/>
      <c r="AO58" s="188"/>
      <c r="AP58" s="188"/>
      <c r="AS58" s="329" t="s">
        <v>43</v>
      </c>
      <c r="AT58" s="330"/>
      <c r="AU58" s="23">
        <f t="shared" si="5"/>
        <v>0</v>
      </c>
      <c r="AV58" s="22" t="str">
        <f t="shared" si="6"/>
        <v>入力なし</v>
      </c>
      <c r="AW58" s="139" t="str">
        <f t="shared" si="11"/>
        <v/>
      </c>
      <c r="AX58" s="139" t="str">
        <f t="shared" si="7"/>
        <v/>
      </c>
      <c r="AY58" s="139" t="str">
        <f t="shared" si="8"/>
        <v/>
      </c>
      <c r="AZ58" s="139" t="str">
        <f t="shared" si="1"/>
        <v/>
      </c>
      <c r="BA58" s="315" t="str">
        <f t="shared" si="13"/>
        <v/>
      </c>
      <c r="BB58" s="321"/>
      <c r="BC58" s="321"/>
      <c r="BD58" s="321"/>
      <c r="BE58" s="321"/>
      <c r="BF58" s="321"/>
      <c r="BG58" s="321"/>
      <c r="BH58" s="321"/>
      <c r="BI58" s="139" t="str">
        <f t="shared" si="9"/>
        <v/>
      </c>
      <c r="BJ58" s="315" t="str">
        <f t="shared" si="14"/>
        <v/>
      </c>
      <c r="BK58" s="23">
        <f t="shared" si="10"/>
        <v>0</v>
      </c>
    </row>
    <row r="59" spans="1:63" ht="20.100000000000001" customHeight="1">
      <c r="A59" s="20" t="str">
        <f t="shared" si="12"/>
        <v/>
      </c>
      <c r="C59" s="331" t="s">
        <v>44</v>
      </c>
      <c r="D59" s="332"/>
      <c r="E59" s="410"/>
      <c r="F59" s="410"/>
      <c r="G59" s="410"/>
      <c r="H59" s="333"/>
      <c r="I59" s="333"/>
      <c r="J59" s="333"/>
      <c r="K59" s="333"/>
      <c r="L59" s="333"/>
      <c r="M59" s="333"/>
      <c r="N59" s="333"/>
      <c r="O59" s="333"/>
      <c r="P59" s="333"/>
      <c r="Q59" s="333"/>
      <c r="R59" s="333"/>
      <c r="S59" s="333"/>
      <c r="T59" s="333"/>
      <c r="U59" s="333"/>
      <c r="V59" s="333"/>
      <c r="W59" s="333"/>
      <c r="X59" s="333"/>
      <c r="Y59" s="333"/>
      <c r="Z59" s="333"/>
      <c r="AA59" s="333"/>
      <c r="AB59" s="333"/>
      <c r="AC59" s="412"/>
      <c r="AD59" s="412"/>
      <c r="AE59" s="333"/>
      <c r="AF59" s="333"/>
      <c r="AG59" s="333"/>
      <c r="AH59" s="333"/>
      <c r="AI59" s="333"/>
      <c r="AJ59" s="605"/>
      <c r="AK59" s="605"/>
      <c r="AL59" s="605"/>
      <c r="AM59" s="606"/>
      <c r="AN59" s="185"/>
      <c r="AO59" s="188"/>
      <c r="AP59" s="188"/>
      <c r="AS59" s="329" t="s">
        <v>44</v>
      </c>
      <c r="AT59" s="330"/>
      <c r="AU59" s="23">
        <f t="shared" si="5"/>
        <v>0</v>
      </c>
      <c r="AV59" s="22" t="str">
        <f t="shared" si="6"/>
        <v>入力なし</v>
      </c>
      <c r="AW59" s="139" t="str">
        <f t="shared" si="11"/>
        <v/>
      </c>
      <c r="AX59" s="139" t="str">
        <f t="shared" si="7"/>
        <v/>
      </c>
      <c r="AY59" s="139" t="str">
        <f t="shared" si="8"/>
        <v/>
      </c>
      <c r="AZ59" s="139" t="str">
        <f t="shared" si="1"/>
        <v/>
      </c>
      <c r="BA59" s="315" t="str">
        <f t="shared" si="13"/>
        <v/>
      </c>
      <c r="BB59" s="321"/>
      <c r="BC59" s="321"/>
      <c r="BD59" s="321"/>
      <c r="BE59" s="321"/>
      <c r="BF59" s="321"/>
      <c r="BG59" s="321"/>
      <c r="BH59" s="321"/>
      <c r="BI59" s="139" t="str">
        <f t="shared" si="9"/>
        <v/>
      </c>
      <c r="BJ59" s="315" t="str">
        <f t="shared" si="14"/>
        <v/>
      </c>
      <c r="BK59" s="23">
        <f t="shared" si="10"/>
        <v>0</v>
      </c>
    </row>
    <row r="60" spans="1:63" ht="20.100000000000001" customHeight="1">
      <c r="A60" s="20" t="str">
        <f t="shared" si="12"/>
        <v/>
      </c>
      <c r="C60" s="331" t="s">
        <v>45</v>
      </c>
      <c r="D60" s="332"/>
      <c r="E60" s="410"/>
      <c r="F60" s="410"/>
      <c r="G60" s="410"/>
      <c r="H60" s="333"/>
      <c r="I60" s="333"/>
      <c r="J60" s="333"/>
      <c r="K60" s="333"/>
      <c r="L60" s="333"/>
      <c r="M60" s="333"/>
      <c r="N60" s="333"/>
      <c r="O60" s="333"/>
      <c r="P60" s="333"/>
      <c r="Q60" s="333"/>
      <c r="R60" s="333"/>
      <c r="S60" s="333"/>
      <c r="T60" s="333"/>
      <c r="U60" s="333"/>
      <c r="V60" s="333"/>
      <c r="W60" s="333"/>
      <c r="X60" s="333"/>
      <c r="Y60" s="333"/>
      <c r="Z60" s="333"/>
      <c r="AA60" s="333"/>
      <c r="AB60" s="333"/>
      <c r="AC60" s="412"/>
      <c r="AD60" s="412"/>
      <c r="AE60" s="333"/>
      <c r="AF60" s="333"/>
      <c r="AG60" s="333"/>
      <c r="AH60" s="333"/>
      <c r="AI60" s="333"/>
      <c r="AJ60" s="605"/>
      <c r="AK60" s="605"/>
      <c r="AL60" s="605"/>
      <c r="AM60" s="606"/>
      <c r="AN60" s="185"/>
      <c r="AO60" s="188"/>
      <c r="AP60" s="188"/>
      <c r="AS60" s="329" t="s">
        <v>45</v>
      </c>
      <c r="AT60" s="330"/>
      <c r="AU60" s="23">
        <f t="shared" si="5"/>
        <v>0</v>
      </c>
      <c r="AV60" s="22" t="str">
        <f t="shared" si="6"/>
        <v>入力なし</v>
      </c>
      <c r="AW60" s="139" t="str">
        <f t="shared" si="11"/>
        <v/>
      </c>
      <c r="AX60" s="139" t="str">
        <f t="shared" si="7"/>
        <v/>
      </c>
      <c r="AY60" s="139" t="str">
        <f t="shared" si="8"/>
        <v/>
      </c>
      <c r="AZ60" s="139" t="str">
        <f t="shared" si="1"/>
        <v/>
      </c>
      <c r="BA60" s="315" t="str">
        <f t="shared" si="13"/>
        <v/>
      </c>
      <c r="BB60" s="321"/>
      <c r="BC60" s="321"/>
      <c r="BD60" s="321"/>
      <c r="BE60" s="321"/>
      <c r="BF60" s="321"/>
      <c r="BG60" s="321"/>
      <c r="BH60" s="321"/>
      <c r="BI60" s="139" t="str">
        <f t="shared" si="9"/>
        <v/>
      </c>
      <c r="BJ60" s="315" t="str">
        <f t="shared" si="14"/>
        <v/>
      </c>
      <c r="BK60" s="23">
        <f t="shared" si="10"/>
        <v>0</v>
      </c>
    </row>
    <row r="61" spans="1:63" ht="20.100000000000001" customHeight="1">
      <c r="A61" s="20" t="str">
        <f t="shared" si="12"/>
        <v/>
      </c>
      <c r="C61" s="331" t="s">
        <v>46</v>
      </c>
      <c r="D61" s="332"/>
      <c r="E61" s="410"/>
      <c r="F61" s="410"/>
      <c r="G61" s="410"/>
      <c r="H61" s="333"/>
      <c r="I61" s="333"/>
      <c r="J61" s="333"/>
      <c r="K61" s="333"/>
      <c r="L61" s="333"/>
      <c r="M61" s="333"/>
      <c r="N61" s="333"/>
      <c r="O61" s="333"/>
      <c r="P61" s="333"/>
      <c r="Q61" s="333"/>
      <c r="R61" s="333"/>
      <c r="S61" s="333"/>
      <c r="T61" s="333"/>
      <c r="U61" s="333"/>
      <c r="V61" s="333"/>
      <c r="W61" s="333"/>
      <c r="X61" s="333"/>
      <c r="Y61" s="333"/>
      <c r="Z61" s="333"/>
      <c r="AA61" s="333"/>
      <c r="AB61" s="333"/>
      <c r="AC61" s="412"/>
      <c r="AD61" s="412"/>
      <c r="AE61" s="333"/>
      <c r="AF61" s="333"/>
      <c r="AG61" s="333"/>
      <c r="AH61" s="333"/>
      <c r="AI61" s="333"/>
      <c r="AJ61" s="605"/>
      <c r="AK61" s="605"/>
      <c r="AL61" s="605"/>
      <c r="AM61" s="606"/>
      <c r="AN61" s="185"/>
      <c r="AO61" s="188"/>
      <c r="AP61" s="188"/>
      <c r="AS61" s="329" t="s">
        <v>46</v>
      </c>
      <c r="AT61" s="330"/>
      <c r="AU61" s="23">
        <f t="shared" si="5"/>
        <v>0</v>
      </c>
      <c r="AV61" s="22" t="str">
        <f t="shared" si="6"/>
        <v>入力なし</v>
      </c>
      <c r="AW61" s="139" t="str">
        <f t="shared" si="11"/>
        <v/>
      </c>
      <c r="AX61" s="139" t="str">
        <f t="shared" si="7"/>
        <v/>
      </c>
      <c r="AY61" s="139" t="str">
        <f t="shared" si="8"/>
        <v/>
      </c>
      <c r="AZ61" s="139" t="str">
        <f t="shared" si="1"/>
        <v/>
      </c>
      <c r="BA61" s="315" t="str">
        <f t="shared" si="13"/>
        <v/>
      </c>
      <c r="BB61" s="321"/>
      <c r="BC61" s="321"/>
      <c r="BD61" s="321"/>
      <c r="BE61" s="321"/>
      <c r="BF61" s="321"/>
      <c r="BG61" s="321"/>
      <c r="BH61" s="321"/>
      <c r="BI61" s="139" t="str">
        <f t="shared" si="9"/>
        <v/>
      </c>
      <c r="BJ61" s="315" t="str">
        <f t="shared" si="14"/>
        <v/>
      </c>
      <c r="BK61" s="23">
        <f t="shared" si="10"/>
        <v>0</v>
      </c>
    </row>
    <row r="62" spans="1:63" ht="20.100000000000001" customHeight="1">
      <c r="A62" s="20" t="str">
        <f t="shared" si="12"/>
        <v/>
      </c>
      <c r="C62" s="331" t="s">
        <v>47</v>
      </c>
      <c r="D62" s="332"/>
      <c r="E62" s="410"/>
      <c r="F62" s="410"/>
      <c r="G62" s="410"/>
      <c r="H62" s="333"/>
      <c r="I62" s="333"/>
      <c r="J62" s="333"/>
      <c r="K62" s="333"/>
      <c r="L62" s="333"/>
      <c r="M62" s="333"/>
      <c r="N62" s="333"/>
      <c r="O62" s="333"/>
      <c r="P62" s="333"/>
      <c r="Q62" s="333"/>
      <c r="R62" s="333"/>
      <c r="S62" s="333"/>
      <c r="T62" s="333"/>
      <c r="U62" s="333"/>
      <c r="V62" s="333"/>
      <c r="W62" s="333"/>
      <c r="X62" s="333"/>
      <c r="Y62" s="333"/>
      <c r="Z62" s="333"/>
      <c r="AA62" s="333"/>
      <c r="AB62" s="333"/>
      <c r="AC62" s="412"/>
      <c r="AD62" s="412"/>
      <c r="AE62" s="333"/>
      <c r="AF62" s="333"/>
      <c r="AG62" s="333"/>
      <c r="AH62" s="333"/>
      <c r="AI62" s="333"/>
      <c r="AJ62" s="605"/>
      <c r="AK62" s="605"/>
      <c r="AL62" s="605"/>
      <c r="AM62" s="606"/>
      <c r="AN62" s="185"/>
      <c r="AO62" s="188"/>
      <c r="AP62" s="188"/>
      <c r="AS62" s="329" t="s">
        <v>47</v>
      </c>
      <c r="AT62" s="330"/>
      <c r="AU62" s="23">
        <f t="shared" si="5"/>
        <v>0</v>
      </c>
      <c r="AV62" s="22" t="str">
        <f t="shared" si="6"/>
        <v>入力なし</v>
      </c>
      <c r="AW62" s="139" t="str">
        <f t="shared" si="11"/>
        <v/>
      </c>
      <c r="AX62" s="139" t="str">
        <f t="shared" si="7"/>
        <v/>
      </c>
      <c r="AY62" s="139" t="str">
        <f t="shared" si="8"/>
        <v/>
      </c>
      <c r="AZ62" s="139" t="str">
        <f t="shared" si="1"/>
        <v/>
      </c>
      <c r="BA62" s="315" t="str">
        <f t="shared" si="13"/>
        <v/>
      </c>
      <c r="BB62" s="321"/>
      <c r="BC62" s="321"/>
      <c r="BD62" s="321"/>
      <c r="BE62" s="321"/>
      <c r="BF62" s="321"/>
      <c r="BG62" s="321"/>
      <c r="BH62" s="321"/>
      <c r="BI62" s="139" t="str">
        <f t="shared" si="9"/>
        <v/>
      </c>
      <c r="BJ62" s="315" t="str">
        <f t="shared" si="14"/>
        <v/>
      </c>
      <c r="BK62" s="23">
        <f t="shared" si="10"/>
        <v>0</v>
      </c>
    </row>
    <row r="63" spans="1:63" ht="20.100000000000001" customHeight="1">
      <c r="A63" s="20" t="str">
        <f t="shared" si="12"/>
        <v/>
      </c>
      <c r="C63" s="331" t="s">
        <v>48</v>
      </c>
      <c r="D63" s="332"/>
      <c r="E63" s="410"/>
      <c r="F63" s="410"/>
      <c r="G63" s="410"/>
      <c r="H63" s="333"/>
      <c r="I63" s="333"/>
      <c r="J63" s="333"/>
      <c r="K63" s="333"/>
      <c r="L63" s="333"/>
      <c r="M63" s="333"/>
      <c r="N63" s="333"/>
      <c r="O63" s="333"/>
      <c r="P63" s="333"/>
      <c r="Q63" s="333"/>
      <c r="R63" s="333"/>
      <c r="S63" s="333"/>
      <c r="T63" s="333"/>
      <c r="U63" s="333"/>
      <c r="V63" s="333"/>
      <c r="W63" s="333"/>
      <c r="X63" s="333"/>
      <c r="Y63" s="333"/>
      <c r="Z63" s="333"/>
      <c r="AA63" s="333"/>
      <c r="AB63" s="333"/>
      <c r="AC63" s="412"/>
      <c r="AD63" s="412"/>
      <c r="AE63" s="333"/>
      <c r="AF63" s="333"/>
      <c r="AG63" s="333"/>
      <c r="AH63" s="333"/>
      <c r="AI63" s="333"/>
      <c r="AJ63" s="605"/>
      <c r="AK63" s="605"/>
      <c r="AL63" s="605"/>
      <c r="AM63" s="606"/>
      <c r="AN63" s="185"/>
      <c r="AO63" s="188"/>
      <c r="AP63" s="188"/>
      <c r="AS63" s="329" t="s">
        <v>48</v>
      </c>
      <c r="AT63" s="330"/>
      <c r="AU63" s="23">
        <f t="shared" si="5"/>
        <v>0</v>
      </c>
      <c r="AV63" s="22" t="str">
        <f t="shared" si="6"/>
        <v>入力なし</v>
      </c>
      <c r="AW63" s="139" t="str">
        <f t="shared" si="11"/>
        <v/>
      </c>
      <c r="AX63" s="139" t="str">
        <f t="shared" si="7"/>
        <v/>
      </c>
      <c r="AY63" s="139" t="str">
        <f t="shared" si="8"/>
        <v/>
      </c>
      <c r="AZ63" s="139" t="str">
        <f t="shared" si="1"/>
        <v/>
      </c>
      <c r="BA63" s="315" t="str">
        <f t="shared" si="13"/>
        <v/>
      </c>
      <c r="BB63" s="321"/>
      <c r="BC63" s="321"/>
      <c r="BD63" s="321"/>
      <c r="BE63" s="321"/>
      <c r="BF63" s="321"/>
      <c r="BG63" s="321"/>
      <c r="BH63" s="321"/>
      <c r="BI63" s="139" t="str">
        <f t="shared" si="9"/>
        <v/>
      </c>
      <c r="BJ63" s="315" t="str">
        <f t="shared" si="14"/>
        <v/>
      </c>
      <c r="BK63" s="23">
        <f t="shared" si="10"/>
        <v>0</v>
      </c>
    </row>
    <row r="64" spans="1:63" ht="20.100000000000001" customHeight="1">
      <c r="A64" s="20" t="str">
        <f t="shared" si="12"/>
        <v/>
      </c>
      <c r="C64" s="331" t="s">
        <v>49</v>
      </c>
      <c r="D64" s="332"/>
      <c r="E64" s="410"/>
      <c r="F64" s="410"/>
      <c r="G64" s="410"/>
      <c r="H64" s="333"/>
      <c r="I64" s="333"/>
      <c r="J64" s="333"/>
      <c r="K64" s="333"/>
      <c r="L64" s="333"/>
      <c r="M64" s="333"/>
      <c r="N64" s="333"/>
      <c r="O64" s="333"/>
      <c r="P64" s="333"/>
      <c r="Q64" s="333"/>
      <c r="R64" s="333"/>
      <c r="S64" s="333"/>
      <c r="T64" s="333"/>
      <c r="U64" s="333"/>
      <c r="V64" s="333"/>
      <c r="W64" s="333"/>
      <c r="X64" s="333"/>
      <c r="Y64" s="333"/>
      <c r="Z64" s="333"/>
      <c r="AA64" s="333"/>
      <c r="AB64" s="333"/>
      <c r="AC64" s="412"/>
      <c r="AD64" s="412"/>
      <c r="AE64" s="333"/>
      <c r="AF64" s="333"/>
      <c r="AG64" s="333"/>
      <c r="AH64" s="333"/>
      <c r="AI64" s="333"/>
      <c r="AJ64" s="605"/>
      <c r="AK64" s="605"/>
      <c r="AL64" s="605"/>
      <c r="AM64" s="606"/>
      <c r="AN64" s="185"/>
      <c r="AO64" s="188"/>
      <c r="AP64" s="188"/>
      <c r="AS64" s="329" t="s">
        <v>49</v>
      </c>
      <c r="AT64" s="330"/>
      <c r="AU64" s="23">
        <f t="shared" si="5"/>
        <v>0</v>
      </c>
      <c r="AV64" s="22" t="str">
        <f t="shared" si="6"/>
        <v>入力なし</v>
      </c>
      <c r="AW64" s="139" t="str">
        <f t="shared" si="11"/>
        <v/>
      </c>
      <c r="AX64" s="139" t="str">
        <f t="shared" si="7"/>
        <v/>
      </c>
      <c r="AY64" s="139" t="str">
        <f t="shared" si="8"/>
        <v/>
      </c>
      <c r="AZ64" s="139" t="str">
        <f t="shared" si="1"/>
        <v/>
      </c>
      <c r="BA64" s="315" t="str">
        <f t="shared" si="13"/>
        <v/>
      </c>
      <c r="BB64" s="321"/>
      <c r="BC64" s="321"/>
      <c r="BD64" s="321"/>
      <c r="BE64" s="321"/>
      <c r="BF64" s="321"/>
      <c r="BG64" s="321"/>
      <c r="BH64" s="321"/>
      <c r="BI64" s="139" t="str">
        <f t="shared" si="9"/>
        <v/>
      </c>
      <c r="BJ64" s="315" t="str">
        <f t="shared" si="14"/>
        <v/>
      </c>
      <c r="BK64" s="23">
        <f t="shared" si="10"/>
        <v>0</v>
      </c>
    </row>
    <row r="65" spans="1:63" ht="20.100000000000001" customHeight="1">
      <c r="A65" s="20" t="str">
        <f t="shared" si="12"/>
        <v/>
      </c>
      <c r="C65" s="331" t="s">
        <v>50</v>
      </c>
      <c r="D65" s="332"/>
      <c r="E65" s="410"/>
      <c r="F65" s="410"/>
      <c r="G65" s="410"/>
      <c r="H65" s="333"/>
      <c r="I65" s="333"/>
      <c r="J65" s="333"/>
      <c r="K65" s="333"/>
      <c r="L65" s="333"/>
      <c r="M65" s="333"/>
      <c r="N65" s="333"/>
      <c r="O65" s="333"/>
      <c r="P65" s="333"/>
      <c r="Q65" s="333"/>
      <c r="R65" s="333"/>
      <c r="S65" s="333"/>
      <c r="T65" s="333"/>
      <c r="U65" s="333"/>
      <c r="V65" s="333"/>
      <c r="W65" s="333"/>
      <c r="X65" s="333"/>
      <c r="Y65" s="333"/>
      <c r="Z65" s="333"/>
      <c r="AA65" s="333"/>
      <c r="AB65" s="333"/>
      <c r="AC65" s="412"/>
      <c r="AD65" s="412"/>
      <c r="AE65" s="333"/>
      <c r="AF65" s="333"/>
      <c r="AG65" s="333"/>
      <c r="AH65" s="333"/>
      <c r="AI65" s="333"/>
      <c r="AJ65" s="605"/>
      <c r="AK65" s="605"/>
      <c r="AL65" s="605"/>
      <c r="AM65" s="606"/>
      <c r="AN65" s="185"/>
      <c r="AO65" s="188"/>
      <c r="AP65" s="188"/>
      <c r="AS65" s="329" t="s">
        <v>50</v>
      </c>
      <c r="AT65" s="330"/>
      <c r="AU65" s="23">
        <f t="shared" si="5"/>
        <v>0</v>
      </c>
      <c r="AV65" s="22" t="str">
        <f t="shared" si="6"/>
        <v>入力なし</v>
      </c>
      <c r="AW65" s="139" t="str">
        <f t="shared" si="11"/>
        <v/>
      </c>
      <c r="AX65" s="139" t="str">
        <f t="shared" si="7"/>
        <v/>
      </c>
      <c r="AY65" s="139" t="str">
        <f t="shared" si="8"/>
        <v/>
      </c>
      <c r="AZ65" s="139" t="str">
        <f t="shared" si="1"/>
        <v/>
      </c>
      <c r="BA65" s="315" t="str">
        <f t="shared" si="13"/>
        <v/>
      </c>
      <c r="BB65" s="321"/>
      <c r="BC65" s="321"/>
      <c r="BD65" s="321"/>
      <c r="BE65" s="321"/>
      <c r="BF65" s="321"/>
      <c r="BG65" s="321"/>
      <c r="BH65" s="321"/>
      <c r="BI65" s="139" t="str">
        <f t="shared" si="9"/>
        <v/>
      </c>
      <c r="BJ65" s="315" t="str">
        <f t="shared" si="14"/>
        <v/>
      </c>
      <c r="BK65" s="23">
        <f t="shared" si="10"/>
        <v>0</v>
      </c>
    </row>
    <row r="66" spans="1:63" ht="20.100000000000001" customHeight="1">
      <c r="A66" s="20" t="str">
        <f t="shared" si="12"/>
        <v/>
      </c>
      <c r="C66" s="331" t="s">
        <v>51</v>
      </c>
      <c r="D66" s="332"/>
      <c r="E66" s="410"/>
      <c r="F66" s="410"/>
      <c r="G66" s="410"/>
      <c r="H66" s="333"/>
      <c r="I66" s="333"/>
      <c r="J66" s="333"/>
      <c r="K66" s="333"/>
      <c r="L66" s="333"/>
      <c r="M66" s="333"/>
      <c r="N66" s="333"/>
      <c r="O66" s="333"/>
      <c r="P66" s="333"/>
      <c r="Q66" s="333"/>
      <c r="R66" s="333"/>
      <c r="S66" s="333"/>
      <c r="T66" s="333"/>
      <c r="U66" s="333"/>
      <c r="V66" s="333"/>
      <c r="W66" s="333"/>
      <c r="X66" s="333"/>
      <c r="Y66" s="333"/>
      <c r="Z66" s="333"/>
      <c r="AA66" s="333"/>
      <c r="AB66" s="333"/>
      <c r="AC66" s="412"/>
      <c r="AD66" s="412"/>
      <c r="AE66" s="333"/>
      <c r="AF66" s="333"/>
      <c r="AG66" s="333"/>
      <c r="AH66" s="333"/>
      <c r="AI66" s="333"/>
      <c r="AJ66" s="605"/>
      <c r="AK66" s="605"/>
      <c r="AL66" s="605"/>
      <c r="AM66" s="606"/>
      <c r="AN66" s="185"/>
      <c r="AO66" s="188"/>
      <c r="AP66" s="188"/>
      <c r="AS66" s="329" t="s">
        <v>51</v>
      </c>
      <c r="AT66" s="330"/>
      <c r="AU66" s="23">
        <f t="shared" si="5"/>
        <v>0</v>
      </c>
      <c r="AV66" s="22" t="str">
        <f t="shared" si="6"/>
        <v>入力なし</v>
      </c>
      <c r="AW66" s="139" t="str">
        <f t="shared" si="11"/>
        <v/>
      </c>
      <c r="AX66" s="139" t="str">
        <f t="shared" si="7"/>
        <v/>
      </c>
      <c r="AY66" s="139" t="str">
        <f t="shared" si="8"/>
        <v/>
      </c>
      <c r="AZ66" s="139" t="str">
        <f t="shared" si="1"/>
        <v/>
      </c>
      <c r="BA66" s="315" t="str">
        <f t="shared" si="13"/>
        <v/>
      </c>
      <c r="BB66" s="321"/>
      <c r="BC66" s="321"/>
      <c r="BD66" s="321"/>
      <c r="BE66" s="321"/>
      <c r="BF66" s="321"/>
      <c r="BG66" s="321"/>
      <c r="BH66" s="321"/>
      <c r="BI66" s="139" t="str">
        <f t="shared" si="9"/>
        <v/>
      </c>
      <c r="BJ66" s="315" t="str">
        <f t="shared" si="14"/>
        <v/>
      </c>
      <c r="BK66" s="23">
        <f t="shared" si="10"/>
        <v>0</v>
      </c>
    </row>
    <row r="67" spans="1:63" ht="20.100000000000001" customHeight="1">
      <c r="A67" s="20" t="str">
        <f t="shared" si="12"/>
        <v/>
      </c>
      <c r="C67" s="331" t="s">
        <v>52</v>
      </c>
      <c r="D67" s="332"/>
      <c r="E67" s="410"/>
      <c r="F67" s="410"/>
      <c r="G67" s="410"/>
      <c r="H67" s="333"/>
      <c r="I67" s="333"/>
      <c r="J67" s="333"/>
      <c r="K67" s="333"/>
      <c r="L67" s="333"/>
      <c r="M67" s="333"/>
      <c r="N67" s="333"/>
      <c r="O67" s="333"/>
      <c r="P67" s="333"/>
      <c r="Q67" s="333"/>
      <c r="R67" s="333"/>
      <c r="S67" s="333"/>
      <c r="T67" s="333"/>
      <c r="U67" s="333"/>
      <c r="V67" s="333"/>
      <c r="W67" s="333"/>
      <c r="X67" s="333"/>
      <c r="Y67" s="333"/>
      <c r="Z67" s="333"/>
      <c r="AA67" s="333"/>
      <c r="AB67" s="333"/>
      <c r="AC67" s="412"/>
      <c r="AD67" s="412"/>
      <c r="AE67" s="333"/>
      <c r="AF67" s="333"/>
      <c r="AG67" s="333"/>
      <c r="AH67" s="333"/>
      <c r="AI67" s="333"/>
      <c r="AJ67" s="605"/>
      <c r="AK67" s="605"/>
      <c r="AL67" s="605"/>
      <c r="AM67" s="606"/>
      <c r="AN67" s="185"/>
      <c r="AO67" s="188"/>
      <c r="AP67" s="188"/>
      <c r="AS67" s="329" t="s">
        <v>52</v>
      </c>
      <c r="AT67" s="330"/>
      <c r="AU67" s="23">
        <f t="shared" si="5"/>
        <v>0</v>
      </c>
      <c r="AV67" s="22" t="str">
        <f t="shared" si="6"/>
        <v>入力なし</v>
      </c>
      <c r="AW67" s="139" t="str">
        <f t="shared" si="11"/>
        <v/>
      </c>
      <c r="AX67" s="139" t="str">
        <f t="shared" si="7"/>
        <v/>
      </c>
      <c r="AY67" s="139" t="str">
        <f t="shared" si="8"/>
        <v/>
      </c>
      <c r="AZ67" s="139" t="str">
        <f t="shared" si="1"/>
        <v/>
      </c>
      <c r="BA67" s="315" t="str">
        <f t="shared" si="13"/>
        <v/>
      </c>
      <c r="BB67" s="321"/>
      <c r="BC67" s="321"/>
      <c r="BD67" s="321"/>
      <c r="BE67" s="321"/>
      <c r="BF67" s="321"/>
      <c r="BG67" s="321"/>
      <c r="BH67" s="321"/>
      <c r="BI67" s="139" t="str">
        <f t="shared" si="9"/>
        <v/>
      </c>
      <c r="BJ67" s="315" t="str">
        <f t="shared" si="14"/>
        <v/>
      </c>
      <c r="BK67" s="23">
        <f t="shared" si="10"/>
        <v>0</v>
      </c>
    </row>
    <row r="68" spans="1:63" ht="20.100000000000001" customHeight="1">
      <c r="A68" s="20" t="str">
        <f t="shared" si="12"/>
        <v/>
      </c>
      <c r="C68" s="331" t="s">
        <v>53</v>
      </c>
      <c r="D68" s="332"/>
      <c r="E68" s="410"/>
      <c r="F68" s="410"/>
      <c r="G68" s="410"/>
      <c r="H68" s="333"/>
      <c r="I68" s="333"/>
      <c r="J68" s="333"/>
      <c r="K68" s="333"/>
      <c r="L68" s="333"/>
      <c r="M68" s="333"/>
      <c r="N68" s="333"/>
      <c r="O68" s="333"/>
      <c r="P68" s="333"/>
      <c r="Q68" s="333"/>
      <c r="R68" s="333"/>
      <c r="S68" s="333"/>
      <c r="T68" s="333"/>
      <c r="U68" s="333"/>
      <c r="V68" s="333"/>
      <c r="W68" s="333"/>
      <c r="X68" s="333"/>
      <c r="Y68" s="333"/>
      <c r="Z68" s="333"/>
      <c r="AA68" s="333"/>
      <c r="AB68" s="333"/>
      <c r="AC68" s="412"/>
      <c r="AD68" s="412"/>
      <c r="AE68" s="333"/>
      <c r="AF68" s="333"/>
      <c r="AG68" s="333"/>
      <c r="AH68" s="333"/>
      <c r="AI68" s="333"/>
      <c r="AJ68" s="605"/>
      <c r="AK68" s="605"/>
      <c r="AL68" s="605"/>
      <c r="AM68" s="606"/>
      <c r="AN68" s="185"/>
      <c r="AO68" s="188"/>
      <c r="AP68" s="188"/>
      <c r="AS68" s="329" t="s">
        <v>53</v>
      </c>
      <c r="AT68" s="330"/>
      <c r="AU68" s="23">
        <f t="shared" si="5"/>
        <v>0</v>
      </c>
      <c r="AV68" s="22" t="str">
        <f t="shared" si="6"/>
        <v>入力なし</v>
      </c>
      <c r="AW68" s="139" t="str">
        <f t="shared" si="11"/>
        <v/>
      </c>
      <c r="AX68" s="139" t="str">
        <f t="shared" si="7"/>
        <v/>
      </c>
      <c r="AY68" s="139" t="str">
        <f t="shared" si="8"/>
        <v/>
      </c>
      <c r="AZ68" s="139" t="str">
        <f t="shared" si="1"/>
        <v/>
      </c>
      <c r="BA68" s="315" t="str">
        <f t="shared" si="13"/>
        <v/>
      </c>
      <c r="BB68" s="321"/>
      <c r="BC68" s="321"/>
      <c r="BD68" s="321"/>
      <c r="BE68" s="321"/>
      <c r="BF68" s="321"/>
      <c r="BG68" s="321"/>
      <c r="BH68" s="321"/>
      <c r="BI68" s="139" t="str">
        <f t="shared" si="9"/>
        <v/>
      </c>
      <c r="BJ68" s="315" t="str">
        <f t="shared" si="14"/>
        <v/>
      </c>
      <c r="BK68" s="23">
        <f t="shared" si="10"/>
        <v>0</v>
      </c>
    </row>
    <row r="69" spans="1:63" ht="20.100000000000001" customHeight="1">
      <c r="A69" s="20" t="str">
        <f t="shared" si="12"/>
        <v/>
      </c>
      <c r="C69" s="331" t="s">
        <v>54</v>
      </c>
      <c r="D69" s="332"/>
      <c r="E69" s="410"/>
      <c r="F69" s="410"/>
      <c r="G69" s="410"/>
      <c r="H69" s="333"/>
      <c r="I69" s="333"/>
      <c r="J69" s="333"/>
      <c r="K69" s="333"/>
      <c r="L69" s="333"/>
      <c r="M69" s="333"/>
      <c r="N69" s="333"/>
      <c r="O69" s="333"/>
      <c r="P69" s="333"/>
      <c r="Q69" s="333"/>
      <c r="R69" s="333"/>
      <c r="S69" s="333"/>
      <c r="T69" s="333"/>
      <c r="U69" s="333"/>
      <c r="V69" s="333"/>
      <c r="W69" s="333"/>
      <c r="X69" s="333"/>
      <c r="Y69" s="333"/>
      <c r="Z69" s="333"/>
      <c r="AA69" s="333"/>
      <c r="AB69" s="333"/>
      <c r="AC69" s="412"/>
      <c r="AD69" s="412"/>
      <c r="AE69" s="333"/>
      <c r="AF69" s="333"/>
      <c r="AG69" s="333"/>
      <c r="AH69" s="333"/>
      <c r="AI69" s="333"/>
      <c r="AJ69" s="605"/>
      <c r="AK69" s="605"/>
      <c r="AL69" s="605"/>
      <c r="AM69" s="606"/>
      <c r="AN69" s="185"/>
      <c r="AO69" s="188"/>
      <c r="AP69" s="188"/>
      <c r="AS69" s="329" t="s">
        <v>54</v>
      </c>
      <c r="AT69" s="330"/>
      <c r="AU69" s="23">
        <f t="shared" si="5"/>
        <v>0</v>
      </c>
      <c r="AV69" s="22" t="str">
        <f t="shared" si="6"/>
        <v>入力なし</v>
      </c>
      <c r="AW69" s="139" t="str">
        <f t="shared" si="11"/>
        <v/>
      </c>
      <c r="AX69" s="139" t="str">
        <f t="shared" si="7"/>
        <v/>
      </c>
      <c r="AY69" s="139" t="str">
        <f t="shared" si="8"/>
        <v/>
      </c>
      <c r="AZ69" s="139" t="str">
        <f t="shared" si="1"/>
        <v/>
      </c>
      <c r="BA69" s="315" t="str">
        <f t="shared" si="13"/>
        <v/>
      </c>
      <c r="BB69" s="321"/>
      <c r="BC69" s="321"/>
      <c r="BD69" s="321"/>
      <c r="BE69" s="321"/>
      <c r="BF69" s="321"/>
      <c r="BG69" s="321"/>
      <c r="BH69" s="321"/>
      <c r="BI69" s="139" t="str">
        <f t="shared" si="9"/>
        <v/>
      </c>
      <c r="BJ69" s="315" t="str">
        <f t="shared" si="14"/>
        <v/>
      </c>
      <c r="BK69" s="23">
        <f t="shared" si="10"/>
        <v>0</v>
      </c>
    </row>
    <row r="70" spans="1:63" ht="20.100000000000001" customHeight="1">
      <c r="A70" s="20" t="str">
        <f t="shared" si="12"/>
        <v/>
      </c>
      <c r="C70" s="331" t="s">
        <v>55</v>
      </c>
      <c r="D70" s="332"/>
      <c r="E70" s="410"/>
      <c r="F70" s="410"/>
      <c r="G70" s="410"/>
      <c r="H70" s="333"/>
      <c r="I70" s="333"/>
      <c r="J70" s="333"/>
      <c r="K70" s="333"/>
      <c r="L70" s="333"/>
      <c r="M70" s="333"/>
      <c r="N70" s="333"/>
      <c r="O70" s="333"/>
      <c r="P70" s="333"/>
      <c r="Q70" s="333"/>
      <c r="R70" s="333"/>
      <c r="S70" s="333"/>
      <c r="T70" s="333"/>
      <c r="U70" s="333"/>
      <c r="V70" s="333"/>
      <c r="W70" s="333"/>
      <c r="X70" s="333"/>
      <c r="Y70" s="333"/>
      <c r="Z70" s="333"/>
      <c r="AA70" s="333"/>
      <c r="AB70" s="333"/>
      <c r="AC70" s="412"/>
      <c r="AD70" s="412"/>
      <c r="AE70" s="333"/>
      <c r="AF70" s="333"/>
      <c r="AG70" s="333"/>
      <c r="AH70" s="333"/>
      <c r="AI70" s="333"/>
      <c r="AJ70" s="605"/>
      <c r="AK70" s="605"/>
      <c r="AL70" s="605"/>
      <c r="AM70" s="606"/>
      <c r="AN70" s="185"/>
      <c r="AO70" s="188"/>
      <c r="AP70" s="188"/>
      <c r="AS70" s="329" t="s">
        <v>55</v>
      </c>
      <c r="AT70" s="330"/>
      <c r="AU70" s="23">
        <f t="shared" si="5"/>
        <v>0</v>
      </c>
      <c r="AV70" s="22" t="str">
        <f t="shared" si="6"/>
        <v>入力なし</v>
      </c>
      <c r="AW70" s="139" t="str">
        <f t="shared" si="11"/>
        <v/>
      </c>
      <c r="AX70" s="139" t="str">
        <f t="shared" si="7"/>
        <v/>
      </c>
      <c r="AY70" s="139" t="str">
        <f t="shared" si="8"/>
        <v/>
      </c>
      <c r="AZ70" s="139" t="str">
        <f t="shared" si="1"/>
        <v/>
      </c>
      <c r="BA70" s="315" t="str">
        <f t="shared" si="13"/>
        <v/>
      </c>
      <c r="BB70" s="321"/>
      <c r="BC70" s="321"/>
      <c r="BD70" s="321"/>
      <c r="BE70" s="321"/>
      <c r="BF70" s="321"/>
      <c r="BG70" s="321"/>
      <c r="BH70" s="321"/>
      <c r="BI70" s="139" t="str">
        <f t="shared" si="9"/>
        <v/>
      </c>
      <c r="BJ70" s="315" t="str">
        <f t="shared" si="14"/>
        <v/>
      </c>
      <c r="BK70" s="23">
        <f t="shared" si="10"/>
        <v>0</v>
      </c>
    </row>
    <row r="71" spans="1:63" ht="20.100000000000001" customHeight="1">
      <c r="A71" s="20" t="str">
        <f t="shared" si="12"/>
        <v/>
      </c>
      <c r="C71" s="331" t="s">
        <v>56</v>
      </c>
      <c r="D71" s="332"/>
      <c r="E71" s="410"/>
      <c r="F71" s="410"/>
      <c r="G71" s="410"/>
      <c r="H71" s="333"/>
      <c r="I71" s="333"/>
      <c r="J71" s="333"/>
      <c r="K71" s="333"/>
      <c r="L71" s="333"/>
      <c r="M71" s="333"/>
      <c r="N71" s="333"/>
      <c r="O71" s="333"/>
      <c r="P71" s="333"/>
      <c r="Q71" s="333"/>
      <c r="R71" s="333"/>
      <c r="S71" s="333"/>
      <c r="T71" s="333"/>
      <c r="U71" s="333"/>
      <c r="V71" s="333"/>
      <c r="W71" s="333"/>
      <c r="X71" s="333"/>
      <c r="Y71" s="333"/>
      <c r="Z71" s="333"/>
      <c r="AA71" s="333"/>
      <c r="AB71" s="333"/>
      <c r="AC71" s="412"/>
      <c r="AD71" s="412"/>
      <c r="AE71" s="333"/>
      <c r="AF71" s="333"/>
      <c r="AG71" s="333"/>
      <c r="AH71" s="333"/>
      <c r="AI71" s="333"/>
      <c r="AJ71" s="605"/>
      <c r="AK71" s="605"/>
      <c r="AL71" s="605"/>
      <c r="AM71" s="606"/>
      <c r="AN71" s="185"/>
      <c r="AO71" s="188"/>
      <c r="AP71" s="188"/>
      <c r="AS71" s="329" t="s">
        <v>56</v>
      </c>
      <c r="AT71" s="330"/>
      <c r="AU71" s="23">
        <f t="shared" si="5"/>
        <v>0</v>
      </c>
      <c r="AV71" s="22" t="str">
        <f t="shared" si="6"/>
        <v>入力なし</v>
      </c>
      <c r="AW71" s="139" t="str">
        <f t="shared" si="11"/>
        <v/>
      </c>
      <c r="AX71" s="139" t="str">
        <f t="shared" si="7"/>
        <v/>
      </c>
      <c r="AY71" s="139" t="str">
        <f t="shared" si="8"/>
        <v/>
      </c>
      <c r="AZ71" s="139" t="str">
        <f t="shared" si="1"/>
        <v/>
      </c>
      <c r="BA71" s="315" t="str">
        <f t="shared" si="13"/>
        <v/>
      </c>
      <c r="BB71" s="321"/>
      <c r="BC71" s="321"/>
      <c r="BD71" s="321"/>
      <c r="BE71" s="321"/>
      <c r="BF71" s="321"/>
      <c r="BG71" s="321"/>
      <c r="BH71" s="321"/>
      <c r="BI71" s="139" t="str">
        <f t="shared" si="9"/>
        <v/>
      </c>
      <c r="BJ71" s="315" t="str">
        <f t="shared" si="14"/>
        <v/>
      </c>
      <c r="BK71" s="23">
        <f t="shared" si="10"/>
        <v>0</v>
      </c>
    </row>
    <row r="72" spans="1:63" ht="20.100000000000001" customHeight="1">
      <c r="A72" s="20" t="str">
        <f t="shared" si="12"/>
        <v/>
      </c>
      <c r="C72" s="331" t="s">
        <v>57</v>
      </c>
      <c r="D72" s="332"/>
      <c r="E72" s="410"/>
      <c r="F72" s="410"/>
      <c r="G72" s="410"/>
      <c r="H72" s="333"/>
      <c r="I72" s="333"/>
      <c r="J72" s="333"/>
      <c r="K72" s="333"/>
      <c r="L72" s="333"/>
      <c r="M72" s="333"/>
      <c r="N72" s="333"/>
      <c r="O72" s="333"/>
      <c r="P72" s="333"/>
      <c r="Q72" s="333"/>
      <c r="R72" s="333"/>
      <c r="S72" s="333"/>
      <c r="T72" s="333"/>
      <c r="U72" s="333"/>
      <c r="V72" s="333"/>
      <c r="W72" s="333"/>
      <c r="X72" s="333"/>
      <c r="Y72" s="333"/>
      <c r="Z72" s="333"/>
      <c r="AA72" s="333"/>
      <c r="AB72" s="333"/>
      <c r="AC72" s="412"/>
      <c r="AD72" s="412"/>
      <c r="AE72" s="333"/>
      <c r="AF72" s="333"/>
      <c r="AG72" s="333"/>
      <c r="AH72" s="333"/>
      <c r="AI72" s="333"/>
      <c r="AJ72" s="605"/>
      <c r="AK72" s="605"/>
      <c r="AL72" s="605"/>
      <c r="AM72" s="606"/>
      <c r="AN72" s="185"/>
      <c r="AO72" s="188"/>
      <c r="AP72" s="188"/>
      <c r="AS72" s="329" t="s">
        <v>57</v>
      </c>
      <c r="AT72" s="330"/>
      <c r="AU72" s="23">
        <f t="shared" si="5"/>
        <v>0</v>
      </c>
      <c r="AV72" s="22" t="str">
        <f t="shared" si="6"/>
        <v>入力なし</v>
      </c>
      <c r="AW72" s="139" t="str">
        <f t="shared" si="11"/>
        <v/>
      </c>
      <c r="AX72" s="139" t="str">
        <f t="shared" si="7"/>
        <v/>
      </c>
      <c r="AY72" s="139" t="str">
        <f t="shared" si="8"/>
        <v/>
      </c>
      <c r="AZ72" s="139" t="str">
        <f t="shared" si="1"/>
        <v/>
      </c>
      <c r="BA72" s="315" t="str">
        <f t="shared" si="13"/>
        <v/>
      </c>
      <c r="BB72" s="321"/>
      <c r="BC72" s="321"/>
      <c r="BD72" s="321"/>
      <c r="BE72" s="321"/>
      <c r="BF72" s="321"/>
      <c r="BG72" s="321"/>
      <c r="BH72" s="321"/>
      <c r="BI72" s="139" t="str">
        <f t="shared" si="9"/>
        <v/>
      </c>
      <c r="BJ72" s="315" t="str">
        <f t="shared" si="14"/>
        <v/>
      </c>
      <c r="BK72" s="23">
        <f t="shared" si="10"/>
        <v>0</v>
      </c>
    </row>
    <row r="73" spans="1:63" ht="20.100000000000001" customHeight="1">
      <c r="A73" s="20" t="str">
        <f t="shared" si="12"/>
        <v/>
      </c>
      <c r="C73" s="331" t="s">
        <v>58</v>
      </c>
      <c r="D73" s="332"/>
      <c r="E73" s="410"/>
      <c r="F73" s="410"/>
      <c r="G73" s="410"/>
      <c r="H73" s="333"/>
      <c r="I73" s="333"/>
      <c r="J73" s="333"/>
      <c r="K73" s="333"/>
      <c r="L73" s="333"/>
      <c r="M73" s="333"/>
      <c r="N73" s="333"/>
      <c r="O73" s="333"/>
      <c r="P73" s="333"/>
      <c r="Q73" s="333"/>
      <c r="R73" s="333"/>
      <c r="S73" s="333"/>
      <c r="T73" s="333"/>
      <c r="U73" s="333"/>
      <c r="V73" s="333"/>
      <c r="W73" s="333"/>
      <c r="X73" s="333"/>
      <c r="Y73" s="333"/>
      <c r="Z73" s="333"/>
      <c r="AA73" s="333"/>
      <c r="AB73" s="333"/>
      <c r="AC73" s="412"/>
      <c r="AD73" s="412"/>
      <c r="AE73" s="333"/>
      <c r="AF73" s="333"/>
      <c r="AG73" s="333"/>
      <c r="AH73" s="333"/>
      <c r="AI73" s="333"/>
      <c r="AJ73" s="605"/>
      <c r="AK73" s="605"/>
      <c r="AL73" s="605"/>
      <c r="AM73" s="606"/>
      <c r="AN73" s="185"/>
      <c r="AO73" s="188"/>
      <c r="AP73" s="188"/>
      <c r="AS73" s="329" t="s">
        <v>58</v>
      </c>
      <c r="AT73" s="330"/>
      <c r="AU73" s="23">
        <f t="shared" si="5"/>
        <v>0</v>
      </c>
      <c r="AV73" s="22" t="str">
        <f t="shared" si="6"/>
        <v>入力なし</v>
      </c>
      <c r="AW73" s="139" t="str">
        <f t="shared" si="11"/>
        <v/>
      </c>
      <c r="AX73" s="139" t="str">
        <f t="shared" si="7"/>
        <v/>
      </c>
      <c r="AY73" s="139" t="str">
        <f t="shared" si="8"/>
        <v/>
      </c>
      <c r="AZ73" s="139" t="str">
        <f t="shared" si="1"/>
        <v/>
      </c>
      <c r="BA73" s="315" t="str">
        <f t="shared" si="13"/>
        <v/>
      </c>
      <c r="BB73" s="321"/>
      <c r="BC73" s="321"/>
      <c r="BD73" s="321"/>
      <c r="BE73" s="321"/>
      <c r="BF73" s="321"/>
      <c r="BG73" s="321"/>
      <c r="BH73" s="321"/>
      <c r="BI73" s="139" t="str">
        <f t="shared" si="9"/>
        <v/>
      </c>
      <c r="BJ73" s="315" t="str">
        <f t="shared" si="14"/>
        <v/>
      </c>
      <c r="BK73" s="23">
        <f t="shared" si="10"/>
        <v>0</v>
      </c>
    </row>
    <row r="74" spans="1:63" ht="20.100000000000001" customHeight="1">
      <c r="A74" s="20" t="str">
        <f t="shared" si="12"/>
        <v/>
      </c>
      <c r="C74" s="331" t="s">
        <v>59</v>
      </c>
      <c r="D74" s="332"/>
      <c r="E74" s="410"/>
      <c r="F74" s="410"/>
      <c r="G74" s="410"/>
      <c r="H74" s="333"/>
      <c r="I74" s="333"/>
      <c r="J74" s="333"/>
      <c r="K74" s="333"/>
      <c r="L74" s="333"/>
      <c r="M74" s="333"/>
      <c r="N74" s="333"/>
      <c r="O74" s="333"/>
      <c r="P74" s="333"/>
      <c r="Q74" s="333"/>
      <c r="R74" s="333"/>
      <c r="S74" s="333"/>
      <c r="T74" s="333"/>
      <c r="U74" s="333"/>
      <c r="V74" s="333"/>
      <c r="W74" s="333"/>
      <c r="X74" s="333"/>
      <c r="Y74" s="333"/>
      <c r="Z74" s="333"/>
      <c r="AA74" s="333"/>
      <c r="AB74" s="333"/>
      <c r="AC74" s="412"/>
      <c r="AD74" s="412"/>
      <c r="AE74" s="333"/>
      <c r="AF74" s="333"/>
      <c r="AG74" s="333"/>
      <c r="AH74" s="333"/>
      <c r="AI74" s="333"/>
      <c r="AJ74" s="605"/>
      <c r="AK74" s="605"/>
      <c r="AL74" s="605"/>
      <c r="AM74" s="606"/>
      <c r="AN74" s="185"/>
      <c r="AO74" s="188"/>
      <c r="AP74" s="188"/>
      <c r="AS74" s="329" t="s">
        <v>59</v>
      </c>
      <c r="AT74" s="330"/>
      <c r="AU74" s="23">
        <f t="shared" si="5"/>
        <v>0</v>
      </c>
      <c r="AV74" s="22" t="str">
        <f t="shared" si="6"/>
        <v>入力なし</v>
      </c>
      <c r="AW74" s="139" t="str">
        <f t="shared" si="11"/>
        <v/>
      </c>
      <c r="AX74" s="139" t="str">
        <f t="shared" si="7"/>
        <v/>
      </c>
      <c r="AY74" s="139" t="str">
        <f t="shared" si="8"/>
        <v/>
      </c>
      <c r="AZ74" s="139" t="str">
        <f t="shared" si="1"/>
        <v/>
      </c>
      <c r="BA74" s="315" t="str">
        <f t="shared" si="13"/>
        <v/>
      </c>
      <c r="BB74" s="321"/>
      <c r="BC74" s="321"/>
      <c r="BD74" s="321"/>
      <c r="BE74" s="321"/>
      <c r="BF74" s="321"/>
      <c r="BG74" s="321"/>
      <c r="BH74" s="321"/>
      <c r="BI74" s="139" t="str">
        <f t="shared" si="9"/>
        <v/>
      </c>
      <c r="BJ74" s="315" t="str">
        <f t="shared" si="14"/>
        <v/>
      </c>
      <c r="BK74" s="23">
        <f t="shared" si="10"/>
        <v>0</v>
      </c>
    </row>
    <row r="75" spans="1:63" ht="20.100000000000001" customHeight="1">
      <c r="A75" s="20" t="str">
        <f t="shared" si="12"/>
        <v/>
      </c>
      <c r="C75" s="331" t="s">
        <v>60</v>
      </c>
      <c r="D75" s="332"/>
      <c r="E75" s="410"/>
      <c r="F75" s="410"/>
      <c r="G75" s="410"/>
      <c r="H75" s="333"/>
      <c r="I75" s="333"/>
      <c r="J75" s="333"/>
      <c r="K75" s="333"/>
      <c r="L75" s="333"/>
      <c r="M75" s="333"/>
      <c r="N75" s="333"/>
      <c r="O75" s="333"/>
      <c r="P75" s="333"/>
      <c r="Q75" s="333"/>
      <c r="R75" s="333"/>
      <c r="S75" s="333"/>
      <c r="T75" s="333"/>
      <c r="U75" s="333"/>
      <c r="V75" s="333"/>
      <c r="W75" s="333"/>
      <c r="X75" s="333"/>
      <c r="Y75" s="333"/>
      <c r="Z75" s="333"/>
      <c r="AA75" s="333"/>
      <c r="AB75" s="333"/>
      <c r="AC75" s="412"/>
      <c r="AD75" s="412"/>
      <c r="AE75" s="333"/>
      <c r="AF75" s="333"/>
      <c r="AG75" s="333"/>
      <c r="AH75" s="333"/>
      <c r="AI75" s="333"/>
      <c r="AJ75" s="605"/>
      <c r="AK75" s="605"/>
      <c r="AL75" s="605"/>
      <c r="AM75" s="606"/>
      <c r="AN75" s="185"/>
      <c r="AO75" s="188"/>
      <c r="AP75" s="188"/>
      <c r="AS75" s="329" t="s">
        <v>60</v>
      </c>
      <c r="AT75" s="330"/>
      <c r="AU75" s="23">
        <f t="shared" si="5"/>
        <v>0</v>
      </c>
      <c r="AV75" s="22" t="str">
        <f t="shared" si="6"/>
        <v>入力なし</v>
      </c>
      <c r="AW75" s="139" t="str">
        <f t="shared" si="11"/>
        <v/>
      </c>
      <c r="AX75" s="139" t="str">
        <f t="shared" si="7"/>
        <v/>
      </c>
      <c r="AY75" s="139" t="str">
        <f t="shared" si="8"/>
        <v/>
      </c>
      <c r="AZ75" s="139" t="str">
        <f t="shared" si="1"/>
        <v/>
      </c>
      <c r="BA75" s="315" t="str">
        <f t="shared" si="13"/>
        <v/>
      </c>
      <c r="BB75" s="321"/>
      <c r="BC75" s="321"/>
      <c r="BD75" s="321"/>
      <c r="BE75" s="321"/>
      <c r="BF75" s="321"/>
      <c r="BG75" s="321"/>
      <c r="BH75" s="321"/>
      <c r="BI75" s="139" t="str">
        <f t="shared" si="9"/>
        <v/>
      </c>
      <c r="BJ75" s="315" t="str">
        <f t="shared" si="14"/>
        <v/>
      </c>
      <c r="BK75" s="23">
        <f t="shared" si="10"/>
        <v>0</v>
      </c>
    </row>
    <row r="76" spans="1:63" ht="20.100000000000001" customHeight="1">
      <c r="A76" s="20" t="str">
        <f t="shared" si="12"/>
        <v/>
      </c>
      <c r="C76" s="331" t="s">
        <v>61</v>
      </c>
      <c r="D76" s="332"/>
      <c r="E76" s="410"/>
      <c r="F76" s="410"/>
      <c r="G76" s="410"/>
      <c r="H76" s="333"/>
      <c r="I76" s="333"/>
      <c r="J76" s="333"/>
      <c r="K76" s="333"/>
      <c r="L76" s="333"/>
      <c r="M76" s="333"/>
      <c r="N76" s="333"/>
      <c r="O76" s="333"/>
      <c r="P76" s="333"/>
      <c r="Q76" s="333"/>
      <c r="R76" s="333"/>
      <c r="S76" s="333"/>
      <c r="T76" s="333"/>
      <c r="U76" s="333"/>
      <c r="V76" s="333"/>
      <c r="W76" s="333"/>
      <c r="X76" s="333"/>
      <c r="Y76" s="333"/>
      <c r="Z76" s="333"/>
      <c r="AA76" s="333"/>
      <c r="AB76" s="333"/>
      <c r="AC76" s="412"/>
      <c r="AD76" s="412"/>
      <c r="AE76" s="333"/>
      <c r="AF76" s="333"/>
      <c r="AG76" s="333"/>
      <c r="AH76" s="333"/>
      <c r="AI76" s="333"/>
      <c r="AJ76" s="605"/>
      <c r="AK76" s="605"/>
      <c r="AL76" s="605"/>
      <c r="AM76" s="606"/>
      <c r="AN76" s="185"/>
      <c r="AO76" s="188"/>
      <c r="AP76" s="188"/>
      <c r="AS76" s="329" t="s">
        <v>61</v>
      </c>
      <c r="AT76" s="330"/>
      <c r="AU76" s="23">
        <f t="shared" si="5"/>
        <v>0</v>
      </c>
      <c r="AV76" s="22" t="str">
        <f t="shared" si="6"/>
        <v>入力なし</v>
      </c>
      <c r="AW76" s="139" t="str">
        <f t="shared" si="11"/>
        <v/>
      </c>
      <c r="AX76" s="139" t="str">
        <f t="shared" si="7"/>
        <v/>
      </c>
      <c r="AY76" s="139" t="str">
        <f t="shared" si="8"/>
        <v/>
      </c>
      <c r="AZ76" s="139" t="str">
        <f t="shared" si="1"/>
        <v/>
      </c>
      <c r="BA76" s="315" t="str">
        <f t="shared" si="13"/>
        <v/>
      </c>
      <c r="BB76" s="321"/>
      <c r="BC76" s="321"/>
      <c r="BD76" s="321"/>
      <c r="BE76" s="321"/>
      <c r="BF76" s="321"/>
      <c r="BG76" s="321"/>
      <c r="BH76" s="321"/>
      <c r="BI76" s="139" t="str">
        <f t="shared" si="9"/>
        <v/>
      </c>
      <c r="BJ76" s="315" t="str">
        <f t="shared" si="14"/>
        <v/>
      </c>
      <c r="BK76" s="23">
        <f t="shared" si="10"/>
        <v>0</v>
      </c>
    </row>
    <row r="77" spans="1:63" ht="20.100000000000001" customHeight="1">
      <c r="A77" s="20" t="str">
        <f t="shared" si="12"/>
        <v/>
      </c>
      <c r="C77" s="331" t="s">
        <v>62</v>
      </c>
      <c r="D77" s="332"/>
      <c r="E77" s="410"/>
      <c r="F77" s="410"/>
      <c r="G77" s="410"/>
      <c r="H77" s="333"/>
      <c r="I77" s="333"/>
      <c r="J77" s="333"/>
      <c r="K77" s="333"/>
      <c r="L77" s="333"/>
      <c r="M77" s="333"/>
      <c r="N77" s="333"/>
      <c r="O77" s="333"/>
      <c r="P77" s="333"/>
      <c r="Q77" s="333"/>
      <c r="R77" s="333"/>
      <c r="S77" s="333"/>
      <c r="T77" s="333"/>
      <c r="U77" s="333"/>
      <c r="V77" s="333"/>
      <c r="W77" s="333"/>
      <c r="X77" s="333"/>
      <c r="Y77" s="333"/>
      <c r="Z77" s="333"/>
      <c r="AA77" s="333"/>
      <c r="AB77" s="333"/>
      <c r="AC77" s="412"/>
      <c r="AD77" s="412"/>
      <c r="AE77" s="333"/>
      <c r="AF77" s="333"/>
      <c r="AG77" s="333"/>
      <c r="AH77" s="333"/>
      <c r="AI77" s="333"/>
      <c r="AJ77" s="605"/>
      <c r="AK77" s="605"/>
      <c r="AL77" s="605"/>
      <c r="AM77" s="606"/>
      <c r="AN77" s="185"/>
      <c r="AO77" s="188"/>
      <c r="AP77" s="188"/>
      <c r="AS77" s="329" t="s">
        <v>62</v>
      </c>
      <c r="AT77" s="330"/>
      <c r="AU77" s="23">
        <f t="shared" si="5"/>
        <v>0</v>
      </c>
      <c r="AV77" s="22" t="str">
        <f t="shared" si="6"/>
        <v>入力なし</v>
      </c>
      <c r="AW77" s="139" t="str">
        <f t="shared" si="11"/>
        <v/>
      </c>
      <c r="AX77" s="139" t="str">
        <f t="shared" si="7"/>
        <v/>
      </c>
      <c r="AY77" s="139" t="str">
        <f t="shared" si="8"/>
        <v/>
      </c>
      <c r="AZ77" s="139" t="str">
        <f t="shared" si="1"/>
        <v/>
      </c>
      <c r="BA77" s="315" t="str">
        <f t="shared" si="13"/>
        <v/>
      </c>
      <c r="BB77" s="321"/>
      <c r="BC77" s="321"/>
      <c r="BD77" s="321"/>
      <c r="BE77" s="321"/>
      <c r="BF77" s="321"/>
      <c r="BG77" s="321"/>
      <c r="BH77" s="321"/>
      <c r="BI77" s="139" t="str">
        <f t="shared" si="9"/>
        <v/>
      </c>
      <c r="BJ77" s="315" t="str">
        <f t="shared" si="14"/>
        <v/>
      </c>
      <c r="BK77" s="23">
        <f t="shared" si="10"/>
        <v>0</v>
      </c>
    </row>
    <row r="78" spans="1:63" ht="20.100000000000001" customHeight="1">
      <c r="A78" s="20" t="str">
        <f t="shared" ref="A78:A114" si="15">CONCATENATE(BA78,BJ78)</f>
        <v/>
      </c>
      <c r="C78" s="331" t="s">
        <v>63</v>
      </c>
      <c r="D78" s="332"/>
      <c r="E78" s="410"/>
      <c r="F78" s="410"/>
      <c r="G78" s="410"/>
      <c r="H78" s="333"/>
      <c r="I78" s="333"/>
      <c r="J78" s="333"/>
      <c r="K78" s="333"/>
      <c r="L78" s="333"/>
      <c r="M78" s="333"/>
      <c r="N78" s="333"/>
      <c r="O78" s="333"/>
      <c r="P78" s="333"/>
      <c r="Q78" s="333"/>
      <c r="R78" s="333"/>
      <c r="S78" s="333"/>
      <c r="T78" s="333"/>
      <c r="U78" s="333"/>
      <c r="V78" s="333"/>
      <c r="W78" s="333"/>
      <c r="X78" s="333"/>
      <c r="Y78" s="333"/>
      <c r="Z78" s="333"/>
      <c r="AA78" s="333"/>
      <c r="AB78" s="333"/>
      <c r="AC78" s="412"/>
      <c r="AD78" s="412"/>
      <c r="AE78" s="333"/>
      <c r="AF78" s="333"/>
      <c r="AG78" s="333"/>
      <c r="AH78" s="333"/>
      <c r="AI78" s="333"/>
      <c r="AJ78" s="605"/>
      <c r="AK78" s="605"/>
      <c r="AL78" s="605"/>
      <c r="AM78" s="606"/>
      <c r="AN78" s="185"/>
      <c r="AO78" s="188"/>
      <c r="AP78" s="188"/>
      <c r="AS78" s="329" t="s">
        <v>63</v>
      </c>
      <c r="AT78" s="330"/>
      <c r="AU78" s="23">
        <f t="shared" si="5"/>
        <v>0</v>
      </c>
      <c r="AV78" s="22" t="str">
        <f t="shared" si="6"/>
        <v>入力なし</v>
      </c>
      <c r="AW78" s="139" t="str">
        <f t="shared" si="11"/>
        <v/>
      </c>
      <c r="AX78" s="139" t="str">
        <f t="shared" si="7"/>
        <v/>
      </c>
      <c r="AY78" s="139" t="str">
        <f t="shared" si="8"/>
        <v/>
      </c>
      <c r="AZ78" s="139" t="str">
        <f t="shared" ref="AZ78:AZ114" si="16">IF(AV78="入力なし","",TRIM(CONCATENATE(AW78,AX78,AY78)))</f>
        <v/>
      </c>
      <c r="BA78" s="315" t="str">
        <f t="shared" ref="BA78:BA109" si="17">IF(OR(AV78="入力なし",AZ78=""),"",CONCATENATE("■入力してください：",AZ78))</f>
        <v/>
      </c>
      <c r="BB78" s="321"/>
      <c r="BC78" s="321"/>
      <c r="BD78" s="321"/>
      <c r="BE78" s="321"/>
      <c r="BF78" s="321"/>
      <c r="BG78" s="321"/>
      <c r="BH78" s="321"/>
      <c r="BI78" s="139" t="str">
        <f t="shared" si="9"/>
        <v/>
      </c>
      <c r="BJ78" s="315" t="str">
        <f t="shared" si="14"/>
        <v/>
      </c>
      <c r="BK78" s="23">
        <f t="shared" si="10"/>
        <v>0</v>
      </c>
    </row>
    <row r="79" spans="1:63" ht="20.100000000000001" customHeight="1">
      <c r="A79" s="20" t="str">
        <f t="shared" si="15"/>
        <v/>
      </c>
      <c r="C79" s="331" t="s">
        <v>64</v>
      </c>
      <c r="D79" s="332"/>
      <c r="E79" s="410"/>
      <c r="F79" s="410"/>
      <c r="G79" s="410"/>
      <c r="H79" s="333"/>
      <c r="I79" s="333"/>
      <c r="J79" s="333"/>
      <c r="K79" s="333"/>
      <c r="L79" s="333"/>
      <c r="M79" s="333"/>
      <c r="N79" s="333"/>
      <c r="O79" s="333"/>
      <c r="P79" s="333"/>
      <c r="Q79" s="333"/>
      <c r="R79" s="333"/>
      <c r="S79" s="333"/>
      <c r="T79" s="333"/>
      <c r="U79" s="333"/>
      <c r="V79" s="333"/>
      <c r="W79" s="333"/>
      <c r="X79" s="333"/>
      <c r="Y79" s="333"/>
      <c r="Z79" s="333"/>
      <c r="AA79" s="333"/>
      <c r="AB79" s="333"/>
      <c r="AC79" s="412"/>
      <c r="AD79" s="412"/>
      <c r="AE79" s="333"/>
      <c r="AF79" s="333"/>
      <c r="AG79" s="333"/>
      <c r="AH79" s="333"/>
      <c r="AI79" s="333"/>
      <c r="AJ79" s="605"/>
      <c r="AK79" s="605"/>
      <c r="AL79" s="605"/>
      <c r="AM79" s="606"/>
      <c r="AN79" s="185"/>
      <c r="AO79" s="188"/>
      <c r="AP79" s="188"/>
      <c r="AS79" s="329" t="s">
        <v>64</v>
      </c>
      <c r="AT79" s="330"/>
      <c r="AU79" s="23">
        <f t="shared" si="5"/>
        <v>0</v>
      </c>
      <c r="AV79" s="22" t="str">
        <f t="shared" si="6"/>
        <v>入力なし</v>
      </c>
      <c r="AW79" s="139" t="str">
        <f t="shared" si="11"/>
        <v/>
      </c>
      <c r="AX79" s="139" t="str">
        <f t="shared" si="7"/>
        <v/>
      </c>
      <c r="AY79" s="139" t="str">
        <f t="shared" si="8"/>
        <v/>
      </c>
      <c r="AZ79" s="139" t="str">
        <f t="shared" si="16"/>
        <v/>
      </c>
      <c r="BA79" s="315" t="str">
        <f t="shared" si="17"/>
        <v/>
      </c>
      <c r="BB79" s="321"/>
      <c r="BC79" s="321"/>
      <c r="BD79" s="321"/>
      <c r="BE79" s="321"/>
      <c r="BF79" s="321"/>
      <c r="BG79" s="321"/>
      <c r="BH79" s="321"/>
      <c r="BI79" s="139" t="str">
        <f t="shared" si="9"/>
        <v/>
      </c>
      <c r="BJ79" s="315" t="str">
        <f t="shared" si="14"/>
        <v/>
      </c>
      <c r="BK79" s="23">
        <f t="shared" si="10"/>
        <v>0</v>
      </c>
    </row>
    <row r="80" spans="1:63" ht="20.100000000000001" customHeight="1">
      <c r="A80" s="20" t="str">
        <f t="shared" si="15"/>
        <v/>
      </c>
      <c r="C80" s="331" t="s">
        <v>65</v>
      </c>
      <c r="D80" s="332"/>
      <c r="E80" s="410"/>
      <c r="F80" s="410"/>
      <c r="G80" s="410"/>
      <c r="H80" s="333"/>
      <c r="I80" s="333"/>
      <c r="J80" s="333"/>
      <c r="K80" s="333"/>
      <c r="L80" s="333"/>
      <c r="M80" s="333"/>
      <c r="N80" s="333"/>
      <c r="O80" s="333"/>
      <c r="P80" s="333"/>
      <c r="Q80" s="333"/>
      <c r="R80" s="333"/>
      <c r="S80" s="333"/>
      <c r="T80" s="333"/>
      <c r="U80" s="333"/>
      <c r="V80" s="333"/>
      <c r="W80" s="333"/>
      <c r="X80" s="333"/>
      <c r="Y80" s="333"/>
      <c r="Z80" s="333"/>
      <c r="AA80" s="333"/>
      <c r="AB80" s="333"/>
      <c r="AC80" s="412"/>
      <c r="AD80" s="412"/>
      <c r="AE80" s="333"/>
      <c r="AF80" s="333"/>
      <c r="AG80" s="333"/>
      <c r="AH80" s="333"/>
      <c r="AI80" s="333"/>
      <c r="AJ80" s="605"/>
      <c r="AK80" s="605"/>
      <c r="AL80" s="605"/>
      <c r="AM80" s="606"/>
      <c r="AN80" s="185"/>
      <c r="AO80" s="188"/>
      <c r="AP80" s="188"/>
      <c r="AS80" s="329" t="s">
        <v>65</v>
      </c>
      <c r="AT80" s="330"/>
      <c r="AU80" s="23">
        <f t="shared" si="5"/>
        <v>0</v>
      </c>
      <c r="AV80" s="22" t="str">
        <f t="shared" si="6"/>
        <v>入力なし</v>
      </c>
      <c r="AW80" s="139" t="str">
        <f t="shared" si="11"/>
        <v/>
      </c>
      <c r="AX80" s="139" t="str">
        <f t="shared" si="7"/>
        <v/>
      </c>
      <c r="AY80" s="139" t="str">
        <f t="shared" si="8"/>
        <v/>
      </c>
      <c r="AZ80" s="139" t="str">
        <f t="shared" si="16"/>
        <v/>
      </c>
      <c r="BA80" s="315" t="str">
        <f t="shared" si="17"/>
        <v/>
      </c>
      <c r="BB80" s="321"/>
      <c r="BC80" s="321"/>
      <c r="BD80" s="321"/>
      <c r="BE80" s="321"/>
      <c r="BF80" s="321"/>
      <c r="BG80" s="321"/>
      <c r="BH80" s="321"/>
      <c r="BI80" s="139" t="str">
        <f t="shared" si="9"/>
        <v/>
      </c>
      <c r="BJ80" s="315" t="str">
        <f t="shared" ref="BJ80:BJ111" si="18">IF(OR(AV80="入力なし",BI80=""),"",BI80)</f>
        <v/>
      </c>
      <c r="BK80" s="23">
        <f t="shared" si="10"/>
        <v>0</v>
      </c>
    </row>
    <row r="81" spans="1:63" ht="20.100000000000001" customHeight="1">
      <c r="A81" s="20" t="str">
        <f t="shared" si="15"/>
        <v/>
      </c>
      <c r="C81" s="331" t="s">
        <v>66</v>
      </c>
      <c r="D81" s="332"/>
      <c r="E81" s="410"/>
      <c r="F81" s="410"/>
      <c r="G81" s="410"/>
      <c r="H81" s="333"/>
      <c r="I81" s="333"/>
      <c r="J81" s="333"/>
      <c r="K81" s="333"/>
      <c r="L81" s="333"/>
      <c r="M81" s="333"/>
      <c r="N81" s="333"/>
      <c r="O81" s="333"/>
      <c r="P81" s="333"/>
      <c r="Q81" s="333"/>
      <c r="R81" s="333"/>
      <c r="S81" s="333"/>
      <c r="T81" s="333"/>
      <c r="U81" s="333"/>
      <c r="V81" s="333"/>
      <c r="W81" s="333"/>
      <c r="X81" s="333"/>
      <c r="Y81" s="333"/>
      <c r="Z81" s="333"/>
      <c r="AA81" s="333"/>
      <c r="AB81" s="333"/>
      <c r="AC81" s="412"/>
      <c r="AD81" s="412"/>
      <c r="AE81" s="333"/>
      <c r="AF81" s="333"/>
      <c r="AG81" s="333"/>
      <c r="AH81" s="333"/>
      <c r="AI81" s="333"/>
      <c r="AJ81" s="605"/>
      <c r="AK81" s="605"/>
      <c r="AL81" s="605"/>
      <c r="AM81" s="606"/>
      <c r="AN81" s="185"/>
      <c r="AO81" s="188"/>
      <c r="AP81" s="188"/>
      <c r="AS81" s="329" t="s">
        <v>66</v>
      </c>
      <c r="AT81" s="330"/>
      <c r="AU81" s="23">
        <f t="shared" ref="AU81:AU114" si="19">COUNTIF(AJ81,"*取消*")+COUNTIF(AJ81,"*取り消し*")</f>
        <v>0</v>
      </c>
      <c r="AV81" s="22" t="str">
        <f t="shared" ref="AV81:AV114" si="20">IF(AND(E81="",H81="",Q81="",AE81="",Y81="",TRIM(AC81)="",AJ81=""),"入力なし","")</f>
        <v>入力なし</v>
      </c>
      <c r="AW81" s="139" t="str">
        <f t="shared" si="11"/>
        <v/>
      </c>
      <c r="AX81" s="139" t="str">
        <f t="shared" ref="AX81:AX114" si="21">IF(AV81="入力なし","",IF(Q81&lt;&gt;"","",AX$13))</f>
        <v/>
      </c>
      <c r="AY81" s="139" t="str">
        <f t="shared" ref="AY81:AY114" si="22">IF(AV81="入力なし","",IF(Y81&lt;&gt;"","",AY$13))</f>
        <v/>
      </c>
      <c r="AZ81" s="139" t="str">
        <f t="shared" si="16"/>
        <v/>
      </c>
      <c r="BA81" s="315" t="str">
        <f t="shared" si="17"/>
        <v/>
      </c>
      <c r="BB81" s="321"/>
      <c r="BC81" s="321"/>
      <c r="BD81" s="321"/>
      <c r="BE81" s="321"/>
      <c r="BF81" s="321"/>
      <c r="BG81" s="321"/>
      <c r="BH81" s="321"/>
      <c r="BI81" s="139" t="str">
        <f t="shared" ref="BI81:BI114" si="23">IF(AND(OR($H$8="日本",AU81&gt;0),AC81="〇"),"■ご確認ください：[本委託費による経費負担]","")</f>
        <v/>
      </c>
      <c r="BJ81" s="315" t="str">
        <f t="shared" si="18"/>
        <v/>
      </c>
      <c r="BK81" s="23">
        <f t="shared" ref="BK81:BK114" si="24">IF(OR($H$8&lt;&gt;"相手国",H81=""),0,IF(AND(AU81=0,AC81="〇"),1,0))</f>
        <v>0</v>
      </c>
    </row>
    <row r="82" spans="1:63" ht="20.100000000000001" customHeight="1">
      <c r="A82" s="20" t="str">
        <f t="shared" si="15"/>
        <v/>
      </c>
      <c r="C82" s="331" t="s">
        <v>67</v>
      </c>
      <c r="D82" s="332"/>
      <c r="E82" s="410"/>
      <c r="F82" s="410"/>
      <c r="G82" s="410"/>
      <c r="H82" s="333"/>
      <c r="I82" s="333"/>
      <c r="J82" s="333"/>
      <c r="K82" s="333"/>
      <c r="L82" s="333"/>
      <c r="M82" s="333"/>
      <c r="N82" s="333"/>
      <c r="O82" s="333"/>
      <c r="P82" s="333"/>
      <c r="Q82" s="333"/>
      <c r="R82" s="333"/>
      <c r="S82" s="333"/>
      <c r="T82" s="333"/>
      <c r="U82" s="333"/>
      <c r="V82" s="333"/>
      <c r="W82" s="333"/>
      <c r="X82" s="333"/>
      <c r="Y82" s="333"/>
      <c r="Z82" s="333"/>
      <c r="AA82" s="333"/>
      <c r="AB82" s="333"/>
      <c r="AC82" s="412"/>
      <c r="AD82" s="412"/>
      <c r="AE82" s="333"/>
      <c r="AF82" s="333"/>
      <c r="AG82" s="333"/>
      <c r="AH82" s="333"/>
      <c r="AI82" s="333"/>
      <c r="AJ82" s="605"/>
      <c r="AK82" s="605"/>
      <c r="AL82" s="605"/>
      <c r="AM82" s="606"/>
      <c r="AN82" s="185"/>
      <c r="AO82" s="188"/>
      <c r="AP82" s="188"/>
      <c r="AS82" s="329" t="s">
        <v>67</v>
      </c>
      <c r="AT82" s="330"/>
      <c r="AU82" s="23">
        <f t="shared" si="19"/>
        <v>0</v>
      </c>
      <c r="AV82" s="22" t="str">
        <f t="shared" si="20"/>
        <v>入力なし</v>
      </c>
      <c r="AW82" s="139" t="str">
        <f t="shared" si="11"/>
        <v/>
      </c>
      <c r="AX82" s="139" t="str">
        <f t="shared" si="21"/>
        <v/>
      </c>
      <c r="AY82" s="139" t="str">
        <f t="shared" si="22"/>
        <v/>
      </c>
      <c r="AZ82" s="139" t="str">
        <f t="shared" si="16"/>
        <v/>
      </c>
      <c r="BA82" s="315" t="str">
        <f t="shared" si="17"/>
        <v/>
      </c>
      <c r="BB82" s="321"/>
      <c r="BC82" s="321"/>
      <c r="BD82" s="321"/>
      <c r="BE82" s="321"/>
      <c r="BF82" s="321"/>
      <c r="BG82" s="321"/>
      <c r="BH82" s="321"/>
      <c r="BI82" s="139" t="str">
        <f t="shared" si="23"/>
        <v/>
      </c>
      <c r="BJ82" s="315" t="str">
        <f t="shared" si="18"/>
        <v/>
      </c>
      <c r="BK82" s="23">
        <f t="shared" si="24"/>
        <v>0</v>
      </c>
    </row>
    <row r="83" spans="1:63" ht="20.100000000000001" customHeight="1">
      <c r="A83" s="20" t="str">
        <f t="shared" si="15"/>
        <v/>
      </c>
      <c r="C83" s="331" t="s">
        <v>68</v>
      </c>
      <c r="D83" s="332"/>
      <c r="E83" s="410"/>
      <c r="F83" s="410"/>
      <c r="G83" s="410"/>
      <c r="H83" s="333"/>
      <c r="I83" s="333"/>
      <c r="J83" s="333"/>
      <c r="K83" s="333"/>
      <c r="L83" s="333"/>
      <c r="M83" s="333"/>
      <c r="N83" s="333"/>
      <c r="O83" s="333"/>
      <c r="P83" s="333"/>
      <c r="Q83" s="333"/>
      <c r="R83" s="333"/>
      <c r="S83" s="333"/>
      <c r="T83" s="333"/>
      <c r="U83" s="333"/>
      <c r="V83" s="333"/>
      <c r="W83" s="333"/>
      <c r="X83" s="333"/>
      <c r="Y83" s="333"/>
      <c r="Z83" s="333"/>
      <c r="AA83" s="333"/>
      <c r="AB83" s="333"/>
      <c r="AC83" s="412"/>
      <c r="AD83" s="412"/>
      <c r="AE83" s="333"/>
      <c r="AF83" s="333"/>
      <c r="AG83" s="333"/>
      <c r="AH83" s="333"/>
      <c r="AI83" s="333"/>
      <c r="AJ83" s="605"/>
      <c r="AK83" s="605"/>
      <c r="AL83" s="605"/>
      <c r="AM83" s="606"/>
      <c r="AN83" s="185"/>
      <c r="AO83" s="188"/>
      <c r="AP83" s="188"/>
      <c r="AS83" s="329" t="s">
        <v>68</v>
      </c>
      <c r="AT83" s="330"/>
      <c r="AU83" s="23">
        <f t="shared" si="19"/>
        <v>0</v>
      </c>
      <c r="AV83" s="22" t="str">
        <f t="shared" si="20"/>
        <v>入力なし</v>
      </c>
      <c r="AW83" s="139" t="str">
        <f t="shared" si="11"/>
        <v/>
      </c>
      <c r="AX83" s="139" t="str">
        <f t="shared" si="21"/>
        <v/>
      </c>
      <c r="AY83" s="139" t="str">
        <f t="shared" si="22"/>
        <v/>
      </c>
      <c r="AZ83" s="139" t="str">
        <f t="shared" si="16"/>
        <v/>
      </c>
      <c r="BA83" s="315" t="str">
        <f t="shared" si="17"/>
        <v/>
      </c>
      <c r="BB83" s="321"/>
      <c r="BC83" s="321"/>
      <c r="BD83" s="321"/>
      <c r="BE83" s="321"/>
      <c r="BF83" s="321"/>
      <c r="BG83" s="321"/>
      <c r="BH83" s="321"/>
      <c r="BI83" s="139" t="str">
        <f t="shared" si="23"/>
        <v/>
      </c>
      <c r="BJ83" s="315" t="str">
        <f t="shared" si="18"/>
        <v/>
      </c>
      <c r="BK83" s="23">
        <f t="shared" si="24"/>
        <v>0</v>
      </c>
    </row>
    <row r="84" spans="1:63" ht="20.100000000000001" customHeight="1">
      <c r="A84" s="20" t="str">
        <f t="shared" si="15"/>
        <v/>
      </c>
      <c r="C84" s="331" t="s">
        <v>69</v>
      </c>
      <c r="D84" s="332"/>
      <c r="E84" s="410"/>
      <c r="F84" s="410"/>
      <c r="G84" s="410"/>
      <c r="H84" s="333"/>
      <c r="I84" s="333"/>
      <c r="J84" s="333"/>
      <c r="K84" s="333"/>
      <c r="L84" s="333"/>
      <c r="M84" s="333"/>
      <c r="N84" s="333"/>
      <c r="O84" s="333"/>
      <c r="P84" s="333"/>
      <c r="Q84" s="333"/>
      <c r="R84" s="333"/>
      <c r="S84" s="333"/>
      <c r="T84" s="333"/>
      <c r="U84" s="333"/>
      <c r="V84" s="333"/>
      <c r="W84" s="333"/>
      <c r="X84" s="333"/>
      <c r="Y84" s="333"/>
      <c r="Z84" s="333"/>
      <c r="AA84" s="333"/>
      <c r="AB84" s="333"/>
      <c r="AC84" s="412"/>
      <c r="AD84" s="412"/>
      <c r="AE84" s="333"/>
      <c r="AF84" s="333"/>
      <c r="AG84" s="333"/>
      <c r="AH84" s="333"/>
      <c r="AI84" s="333"/>
      <c r="AJ84" s="605"/>
      <c r="AK84" s="605"/>
      <c r="AL84" s="605"/>
      <c r="AM84" s="606"/>
      <c r="AN84" s="185"/>
      <c r="AO84" s="188"/>
      <c r="AP84" s="188"/>
      <c r="AS84" s="329" t="s">
        <v>69</v>
      </c>
      <c r="AT84" s="330"/>
      <c r="AU84" s="23">
        <f t="shared" si="19"/>
        <v>0</v>
      </c>
      <c r="AV84" s="22" t="str">
        <f t="shared" si="20"/>
        <v>入力なし</v>
      </c>
      <c r="AW84" s="139" t="str">
        <f t="shared" si="11"/>
        <v/>
      </c>
      <c r="AX84" s="139" t="str">
        <f t="shared" si="21"/>
        <v/>
      </c>
      <c r="AY84" s="139" t="str">
        <f t="shared" si="22"/>
        <v/>
      </c>
      <c r="AZ84" s="139" t="str">
        <f t="shared" si="16"/>
        <v/>
      </c>
      <c r="BA84" s="315" t="str">
        <f t="shared" si="17"/>
        <v/>
      </c>
      <c r="BB84" s="321"/>
      <c r="BC84" s="321"/>
      <c r="BD84" s="321"/>
      <c r="BE84" s="321"/>
      <c r="BF84" s="321"/>
      <c r="BG84" s="321"/>
      <c r="BH84" s="321"/>
      <c r="BI84" s="139" t="str">
        <f t="shared" si="23"/>
        <v/>
      </c>
      <c r="BJ84" s="315" t="str">
        <f t="shared" si="18"/>
        <v/>
      </c>
      <c r="BK84" s="23">
        <f t="shared" si="24"/>
        <v>0</v>
      </c>
    </row>
    <row r="85" spans="1:63" ht="20.100000000000001" customHeight="1">
      <c r="A85" s="20" t="str">
        <f t="shared" si="15"/>
        <v/>
      </c>
      <c r="C85" s="331" t="s">
        <v>70</v>
      </c>
      <c r="D85" s="332"/>
      <c r="E85" s="410"/>
      <c r="F85" s="410"/>
      <c r="G85" s="410"/>
      <c r="H85" s="333"/>
      <c r="I85" s="333"/>
      <c r="J85" s="333"/>
      <c r="K85" s="333"/>
      <c r="L85" s="333"/>
      <c r="M85" s="333"/>
      <c r="N85" s="333"/>
      <c r="O85" s="333"/>
      <c r="P85" s="333"/>
      <c r="Q85" s="333"/>
      <c r="R85" s="333"/>
      <c r="S85" s="333"/>
      <c r="T85" s="333"/>
      <c r="U85" s="333"/>
      <c r="V85" s="333"/>
      <c r="W85" s="333"/>
      <c r="X85" s="333"/>
      <c r="Y85" s="333"/>
      <c r="Z85" s="333"/>
      <c r="AA85" s="333"/>
      <c r="AB85" s="333"/>
      <c r="AC85" s="412"/>
      <c r="AD85" s="412"/>
      <c r="AE85" s="333"/>
      <c r="AF85" s="333"/>
      <c r="AG85" s="333"/>
      <c r="AH85" s="333"/>
      <c r="AI85" s="333"/>
      <c r="AJ85" s="605"/>
      <c r="AK85" s="605"/>
      <c r="AL85" s="605"/>
      <c r="AM85" s="606"/>
      <c r="AN85" s="185"/>
      <c r="AO85" s="188"/>
      <c r="AP85" s="188"/>
      <c r="AS85" s="329" t="s">
        <v>70</v>
      </c>
      <c r="AT85" s="330"/>
      <c r="AU85" s="23">
        <f t="shared" si="19"/>
        <v>0</v>
      </c>
      <c r="AV85" s="22" t="str">
        <f t="shared" si="20"/>
        <v>入力なし</v>
      </c>
      <c r="AW85" s="139" t="str">
        <f t="shared" si="11"/>
        <v/>
      </c>
      <c r="AX85" s="139" t="str">
        <f t="shared" si="21"/>
        <v/>
      </c>
      <c r="AY85" s="139" t="str">
        <f t="shared" si="22"/>
        <v/>
      </c>
      <c r="AZ85" s="139" t="str">
        <f t="shared" si="16"/>
        <v/>
      </c>
      <c r="BA85" s="315" t="str">
        <f t="shared" si="17"/>
        <v/>
      </c>
      <c r="BB85" s="321"/>
      <c r="BC85" s="321"/>
      <c r="BD85" s="321"/>
      <c r="BE85" s="321"/>
      <c r="BF85" s="321"/>
      <c r="BG85" s="321"/>
      <c r="BH85" s="321"/>
      <c r="BI85" s="139" t="str">
        <f t="shared" si="23"/>
        <v/>
      </c>
      <c r="BJ85" s="315" t="str">
        <f t="shared" si="18"/>
        <v/>
      </c>
      <c r="BK85" s="23">
        <f t="shared" si="24"/>
        <v>0</v>
      </c>
    </row>
    <row r="86" spans="1:63" ht="20.100000000000001" customHeight="1">
      <c r="A86" s="20" t="str">
        <f t="shared" si="15"/>
        <v/>
      </c>
      <c r="C86" s="331" t="s">
        <v>71</v>
      </c>
      <c r="D86" s="332"/>
      <c r="E86" s="410"/>
      <c r="F86" s="410"/>
      <c r="G86" s="410"/>
      <c r="H86" s="333"/>
      <c r="I86" s="333"/>
      <c r="J86" s="333"/>
      <c r="K86" s="333"/>
      <c r="L86" s="333"/>
      <c r="M86" s="333"/>
      <c r="N86" s="333"/>
      <c r="O86" s="333"/>
      <c r="P86" s="333"/>
      <c r="Q86" s="333"/>
      <c r="R86" s="333"/>
      <c r="S86" s="333"/>
      <c r="T86" s="333"/>
      <c r="U86" s="333"/>
      <c r="V86" s="333"/>
      <c r="W86" s="333"/>
      <c r="X86" s="333"/>
      <c r="Y86" s="333"/>
      <c r="Z86" s="333"/>
      <c r="AA86" s="333"/>
      <c r="AB86" s="333"/>
      <c r="AC86" s="412"/>
      <c r="AD86" s="412"/>
      <c r="AE86" s="333"/>
      <c r="AF86" s="333"/>
      <c r="AG86" s="333"/>
      <c r="AH86" s="333"/>
      <c r="AI86" s="333"/>
      <c r="AJ86" s="605"/>
      <c r="AK86" s="605"/>
      <c r="AL86" s="605"/>
      <c r="AM86" s="606"/>
      <c r="AN86" s="185"/>
      <c r="AO86" s="188"/>
      <c r="AP86" s="188"/>
      <c r="AS86" s="329" t="s">
        <v>71</v>
      </c>
      <c r="AT86" s="330"/>
      <c r="AU86" s="23">
        <f t="shared" si="19"/>
        <v>0</v>
      </c>
      <c r="AV86" s="22" t="str">
        <f t="shared" si="20"/>
        <v>入力なし</v>
      </c>
      <c r="AW86" s="139" t="str">
        <f t="shared" si="11"/>
        <v/>
      </c>
      <c r="AX86" s="139" t="str">
        <f t="shared" si="21"/>
        <v/>
      </c>
      <c r="AY86" s="139" t="str">
        <f t="shared" si="22"/>
        <v/>
      </c>
      <c r="AZ86" s="139" t="str">
        <f t="shared" si="16"/>
        <v/>
      </c>
      <c r="BA86" s="315" t="str">
        <f t="shared" si="17"/>
        <v/>
      </c>
      <c r="BB86" s="321"/>
      <c r="BC86" s="321"/>
      <c r="BD86" s="321"/>
      <c r="BE86" s="321"/>
      <c r="BF86" s="321"/>
      <c r="BG86" s="321"/>
      <c r="BH86" s="321"/>
      <c r="BI86" s="139" t="str">
        <f t="shared" si="23"/>
        <v/>
      </c>
      <c r="BJ86" s="315" t="str">
        <f t="shared" si="18"/>
        <v/>
      </c>
      <c r="BK86" s="23">
        <f t="shared" si="24"/>
        <v>0</v>
      </c>
    </row>
    <row r="87" spans="1:63" ht="20.100000000000001" customHeight="1">
      <c r="A87" s="20" t="str">
        <f t="shared" si="15"/>
        <v/>
      </c>
      <c r="C87" s="331" t="s">
        <v>72</v>
      </c>
      <c r="D87" s="332"/>
      <c r="E87" s="410"/>
      <c r="F87" s="410"/>
      <c r="G87" s="410"/>
      <c r="H87" s="333"/>
      <c r="I87" s="333"/>
      <c r="J87" s="333"/>
      <c r="K87" s="333"/>
      <c r="L87" s="333"/>
      <c r="M87" s="333"/>
      <c r="N87" s="333"/>
      <c r="O87" s="333"/>
      <c r="P87" s="333"/>
      <c r="Q87" s="333"/>
      <c r="R87" s="333"/>
      <c r="S87" s="333"/>
      <c r="T87" s="333"/>
      <c r="U87" s="333"/>
      <c r="V87" s="333"/>
      <c r="W87" s="333"/>
      <c r="X87" s="333"/>
      <c r="Y87" s="333"/>
      <c r="Z87" s="333"/>
      <c r="AA87" s="333"/>
      <c r="AB87" s="333"/>
      <c r="AC87" s="412"/>
      <c r="AD87" s="412"/>
      <c r="AE87" s="333"/>
      <c r="AF87" s="333"/>
      <c r="AG87" s="333"/>
      <c r="AH87" s="333"/>
      <c r="AI87" s="333"/>
      <c r="AJ87" s="605"/>
      <c r="AK87" s="605"/>
      <c r="AL87" s="605"/>
      <c r="AM87" s="606"/>
      <c r="AN87" s="185"/>
      <c r="AO87" s="188"/>
      <c r="AP87" s="188"/>
      <c r="AS87" s="329" t="s">
        <v>72</v>
      </c>
      <c r="AT87" s="330"/>
      <c r="AU87" s="23">
        <f t="shared" si="19"/>
        <v>0</v>
      </c>
      <c r="AV87" s="22" t="str">
        <f t="shared" si="20"/>
        <v>入力なし</v>
      </c>
      <c r="AW87" s="139" t="str">
        <f t="shared" si="11"/>
        <v/>
      </c>
      <c r="AX87" s="139" t="str">
        <f t="shared" si="21"/>
        <v/>
      </c>
      <c r="AY87" s="139" t="str">
        <f t="shared" si="22"/>
        <v/>
      </c>
      <c r="AZ87" s="139" t="str">
        <f t="shared" si="16"/>
        <v/>
      </c>
      <c r="BA87" s="315" t="str">
        <f t="shared" si="17"/>
        <v/>
      </c>
      <c r="BB87" s="321"/>
      <c r="BC87" s="321"/>
      <c r="BD87" s="321"/>
      <c r="BE87" s="321"/>
      <c r="BF87" s="321"/>
      <c r="BG87" s="321"/>
      <c r="BH87" s="321"/>
      <c r="BI87" s="139" t="str">
        <f t="shared" si="23"/>
        <v/>
      </c>
      <c r="BJ87" s="315" t="str">
        <f t="shared" si="18"/>
        <v/>
      </c>
      <c r="BK87" s="23">
        <f t="shared" si="24"/>
        <v>0</v>
      </c>
    </row>
    <row r="88" spans="1:63" ht="20.100000000000001" customHeight="1">
      <c r="A88" s="20" t="str">
        <f t="shared" si="15"/>
        <v/>
      </c>
      <c r="C88" s="331" t="s">
        <v>73</v>
      </c>
      <c r="D88" s="332"/>
      <c r="E88" s="410"/>
      <c r="F88" s="410"/>
      <c r="G88" s="410"/>
      <c r="H88" s="333"/>
      <c r="I88" s="333"/>
      <c r="J88" s="333"/>
      <c r="K88" s="333"/>
      <c r="L88" s="333"/>
      <c r="M88" s="333"/>
      <c r="N88" s="333"/>
      <c r="O88" s="333"/>
      <c r="P88" s="333"/>
      <c r="Q88" s="333"/>
      <c r="R88" s="333"/>
      <c r="S88" s="333"/>
      <c r="T88" s="333"/>
      <c r="U88" s="333"/>
      <c r="V88" s="333"/>
      <c r="W88" s="333"/>
      <c r="X88" s="333"/>
      <c r="Y88" s="333"/>
      <c r="Z88" s="333"/>
      <c r="AA88" s="333"/>
      <c r="AB88" s="333"/>
      <c r="AC88" s="412"/>
      <c r="AD88" s="412"/>
      <c r="AE88" s="333"/>
      <c r="AF88" s="333"/>
      <c r="AG88" s="333"/>
      <c r="AH88" s="333"/>
      <c r="AI88" s="333"/>
      <c r="AJ88" s="605"/>
      <c r="AK88" s="605"/>
      <c r="AL88" s="605"/>
      <c r="AM88" s="606"/>
      <c r="AN88" s="185"/>
      <c r="AO88" s="188"/>
      <c r="AP88" s="188"/>
      <c r="AS88" s="329" t="s">
        <v>73</v>
      </c>
      <c r="AT88" s="330"/>
      <c r="AU88" s="23">
        <f t="shared" si="19"/>
        <v>0</v>
      </c>
      <c r="AV88" s="22" t="str">
        <f t="shared" si="20"/>
        <v>入力なし</v>
      </c>
      <c r="AW88" s="139" t="str">
        <f t="shared" ref="AW88:AW114" si="25">IF(AV88="入力なし","",IF(H88&lt;&gt;"","",AW$13))</f>
        <v/>
      </c>
      <c r="AX88" s="139" t="str">
        <f t="shared" si="21"/>
        <v/>
      </c>
      <c r="AY88" s="139" t="str">
        <f t="shared" si="22"/>
        <v/>
      </c>
      <c r="AZ88" s="139" t="str">
        <f t="shared" si="16"/>
        <v/>
      </c>
      <c r="BA88" s="315" t="str">
        <f t="shared" si="17"/>
        <v/>
      </c>
      <c r="BB88" s="321"/>
      <c r="BC88" s="321"/>
      <c r="BD88" s="321"/>
      <c r="BE88" s="321"/>
      <c r="BF88" s="321"/>
      <c r="BG88" s="321"/>
      <c r="BH88" s="321"/>
      <c r="BI88" s="139" t="str">
        <f t="shared" si="23"/>
        <v/>
      </c>
      <c r="BJ88" s="315" t="str">
        <f t="shared" si="18"/>
        <v/>
      </c>
      <c r="BK88" s="23">
        <f t="shared" si="24"/>
        <v>0</v>
      </c>
    </row>
    <row r="89" spans="1:63" ht="20.100000000000001" customHeight="1">
      <c r="A89" s="20" t="str">
        <f t="shared" si="15"/>
        <v/>
      </c>
      <c r="C89" s="331" t="s">
        <v>74</v>
      </c>
      <c r="D89" s="332"/>
      <c r="E89" s="410"/>
      <c r="F89" s="410"/>
      <c r="G89" s="410"/>
      <c r="H89" s="333"/>
      <c r="I89" s="333"/>
      <c r="J89" s="333"/>
      <c r="K89" s="333"/>
      <c r="L89" s="333"/>
      <c r="M89" s="333"/>
      <c r="N89" s="333"/>
      <c r="O89" s="333"/>
      <c r="P89" s="333"/>
      <c r="Q89" s="333"/>
      <c r="R89" s="333"/>
      <c r="S89" s="333"/>
      <c r="T89" s="333"/>
      <c r="U89" s="333"/>
      <c r="V89" s="333"/>
      <c r="W89" s="333"/>
      <c r="X89" s="333"/>
      <c r="Y89" s="333"/>
      <c r="Z89" s="333"/>
      <c r="AA89" s="333"/>
      <c r="AB89" s="333"/>
      <c r="AC89" s="412"/>
      <c r="AD89" s="412"/>
      <c r="AE89" s="333"/>
      <c r="AF89" s="333"/>
      <c r="AG89" s="333"/>
      <c r="AH89" s="333"/>
      <c r="AI89" s="333"/>
      <c r="AJ89" s="605"/>
      <c r="AK89" s="605"/>
      <c r="AL89" s="605"/>
      <c r="AM89" s="606"/>
      <c r="AN89" s="185"/>
      <c r="AO89" s="188"/>
      <c r="AP89" s="188"/>
      <c r="AS89" s="329" t="s">
        <v>74</v>
      </c>
      <c r="AT89" s="330"/>
      <c r="AU89" s="23">
        <f t="shared" si="19"/>
        <v>0</v>
      </c>
      <c r="AV89" s="22" t="str">
        <f t="shared" si="20"/>
        <v>入力なし</v>
      </c>
      <c r="AW89" s="139" t="str">
        <f t="shared" si="25"/>
        <v/>
      </c>
      <c r="AX89" s="139" t="str">
        <f t="shared" si="21"/>
        <v/>
      </c>
      <c r="AY89" s="139" t="str">
        <f t="shared" si="22"/>
        <v/>
      </c>
      <c r="AZ89" s="139" t="str">
        <f t="shared" si="16"/>
        <v/>
      </c>
      <c r="BA89" s="315" t="str">
        <f t="shared" si="17"/>
        <v/>
      </c>
      <c r="BB89" s="321"/>
      <c r="BC89" s="321"/>
      <c r="BD89" s="321"/>
      <c r="BE89" s="321"/>
      <c r="BF89" s="321"/>
      <c r="BG89" s="321"/>
      <c r="BH89" s="321"/>
      <c r="BI89" s="139" t="str">
        <f t="shared" si="23"/>
        <v/>
      </c>
      <c r="BJ89" s="315" t="str">
        <f t="shared" si="18"/>
        <v/>
      </c>
      <c r="BK89" s="23">
        <f t="shared" si="24"/>
        <v>0</v>
      </c>
    </row>
    <row r="90" spans="1:63" ht="20.100000000000001" customHeight="1">
      <c r="A90" s="20" t="str">
        <f t="shared" si="15"/>
        <v/>
      </c>
      <c r="C90" s="331" t="s">
        <v>75</v>
      </c>
      <c r="D90" s="332"/>
      <c r="E90" s="410"/>
      <c r="F90" s="410"/>
      <c r="G90" s="410"/>
      <c r="H90" s="333"/>
      <c r="I90" s="333"/>
      <c r="J90" s="333"/>
      <c r="K90" s="333"/>
      <c r="L90" s="333"/>
      <c r="M90" s="333"/>
      <c r="N90" s="333"/>
      <c r="O90" s="333"/>
      <c r="P90" s="333"/>
      <c r="Q90" s="333"/>
      <c r="R90" s="333"/>
      <c r="S90" s="333"/>
      <c r="T90" s="333"/>
      <c r="U90" s="333"/>
      <c r="V90" s="333"/>
      <c r="W90" s="333"/>
      <c r="X90" s="333"/>
      <c r="Y90" s="333"/>
      <c r="Z90" s="333"/>
      <c r="AA90" s="333"/>
      <c r="AB90" s="333"/>
      <c r="AC90" s="412"/>
      <c r="AD90" s="412"/>
      <c r="AE90" s="333"/>
      <c r="AF90" s="333"/>
      <c r="AG90" s="333"/>
      <c r="AH90" s="333"/>
      <c r="AI90" s="333"/>
      <c r="AJ90" s="605"/>
      <c r="AK90" s="605"/>
      <c r="AL90" s="605"/>
      <c r="AM90" s="606"/>
      <c r="AN90" s="185"/>
      <c r="AO90" s="188"/>
      <c r="AP90" s="188"/>
      <c r="AS90" s="329" t="s">
        <v>75</v>
      </c>
      <c r="AT90" s="330"/>
      <c r="AU90" s="23">
        <f t="shared" si="19"/>
        <v>0</v>
      </c>
      <c r="AV90" s="22" t="str">
        <f t="shared" si="20"/>
        <v>入力なし</v>
      </c>
      <c r="AW90" s="139" t="str">
        <f t="shared" si="25"/>
        <v/>
      </c>
      <c r="AX90" s="139" t="str">
        <f t="shared" si="21"/>
        <v/>
      </c>
      <c r="AY90" s="139" t="str">
        <f t="shared" si="22"/>
        <v/>
      </c>
      <c r="AZ90" s="139" t="str">
        <f t="shared" si="16"/>
        <v/>
      </c>
      <c r="BA90" s="315" t="str">
        <f t="shared" si="17"/>
        <v/>
      </c>
      <c r="BB90" s="321"/>
      <c r="BC90" s="321"/>
      <c r="BD90" s="321"/>
      <c r="BE90" s="321"/>
      <c r="BF90" s="321"/>
      <c r="BG90" s="321"/>
      <c r="BH90" s="321"/>
      <c r="BI90" s="139" t="str">
        <f t="shared" si="23"/>
        <v/>
      </c>
      <c r="BJ90" s="315" t="str">
        <f t="shared" si="18"/>
        <v/>
      </c>
      <c r="BK90" s="23">
        <f t="shared" si="24"/>
        <v>0</v>
      </c>
    </row>
    <row r="91" spans="1:63" ht="20.100000000000001" customHeight="1">
      <c r="A91" s="20" t="str">
        <f t="shared" si="15"/>
        <v/>
      </c>
      <c r="C91" s="331" t="s">
        <v>76</v>
      </c>
      <c r="D91" s="332"/>
      <c r="E91" s="410"/>
      <c r="F91" s="410"/>
      <c r="G91" s="410"/>
      <c r="H91" s="333"/>
      <c r="I91" s="333"/>
      <c r="J91" s="333"/>
      <c r="K91" s="333"/>
      <c r="L91" s="333"/>
      <c r="M91" s="333"/>
      <c r="N91" s="333"/>
      <c r="O91" s="333"/>
      <c r="P91" s="333"/>
      <c r="Q91" s="333"/>
      <c r="R91" s="333"/>
      <c r="S91" s="333"/>
      <c r="T91" s="333"/>
      <c r="U91" s="333"/>
      <c r="V91" s="333"/>
      <c r="W91" s="333"/>
      <c r="X91" s="333"/>
      <c r="Y91" s="333"/>
      <c r="Z91" s="333"/>
      <c r="AA91" s="333"/>
      <c r="AB91" s="333"/>
      <c r="AC91" s="412"/>
      <c r="AD91" s="412"/>
      <c r="AE91" s="333"/>
      <c r="AF91" s="333"/>
      <c r="AG91" s="333"/>
      <c r="AH91" s="333"/>
      <c r="AI91" s="333"/>
      <c r="AJ91" s="605"/>
      <c r="AK91" s="605"/>
      <c r="AL91" s="605"/>
      <c r="AM91" s="606"/>
      <c r="AN91" s="185"/>
      <c r="AO91" s="188"/>
      <c r="AP91" s="188"/>
      <c r="AS91" s="329" t="s">
        <v>76</v>
      </c>
      <c r="AT91" s="330"/>
      <c r="AU91" s="23">
        <f t="shared" si="19"/>
        <v>0</v>
      </c>
      <c r="AV91" s="22" t="str">
        <f t="shared" si="20"/>
        <v>入力なし</v>
      </c>
      <c r="AW91" s="139" t="str">
        <f t="shared" si="25"/>
        <v/>
      </c>
      <c r="AX91" s="139" t="str">
        <f t="shared" si="21"/>
        <v/>
      </c>
      <c r="AY91" s="139" t="str">
        <f t="shared" si="22"/>
        <v/>
      </c>
      <c r="AZ91" s="139" t="str">
        <f t="shared" si="16"/>
        <v/>
      </c>
      <c r="BA91" s="315" t="str">
        <f t="shared" si="17"/>
        <v/>
      </c>
      <c r="BB91" s="321"/>
      <c r="BC91" s="321"/>
      <c r="BD91" s="321"/>
      <c r="BE91" s="321"/>
      <c r="BF91" s="321"/>
      <c r="BG91" s="321"/>
      <c r="BH91" s="321"/>
      <c r="BI91" s="139" t="str">
        <f t="shared" si="23"/>
        <v/>
      </c>
      <c r="BJ91" s="315" t="str">
        <f t="shared" si="18"/>
        <v/>
      </c>
      <c r="BK91" s="23">
        <f t="shared" si="24"/>
        <v>0</v>
      </c>
    </row>
    <row r="92" spans="1:63" ht="20.100000000000001" customHeight="1">
      <c r="A92" s="20" t="str">
        <f t="shared" si="15"/>
        <v/>
      </c>
      <c r="C92" s="331" t="s">
        <v>77</v>
      </c>
      <c r="D92" s="332"/>
      <c r="E92" s="410"/>
      <c r="F92" s="410"/>
      <c r="G92" s="410"/>
      <c r="H92" s="333"/>
      <c r="I92" s="333"/>
      <c r="J92" s="333"/>
      <c r="K92" s="333"/>
      <c r="L92" s="333"/>
      <c r="M92" s="333"/>
      <c r="N92" s="333"/>
      <c r="O92" s="333"/>
      <c r="P92" s="333"/>
      <c r="Q92" s="333"/>
      <c r="R92" s="333"/>
      <c r="S92" s="333"/>
      <c r="T92" s="333"/>
      <c r="U92" s="333"/>
      <c r="V92" s="333"/>
      <c r="W92" s="333"/>
      <c r="X92" s="333"/>
      <c r="Y92" s="333"/>
      <c r="Z92" s="333"/>
      <c r="AA92" s="333"/>
      <c r="AB92" s="333"/>
      <c r="AC92" s="412"/>
      <c r="AD92" s="412"/>
      <c r="AE92" s="333"/>
      <c r="AF92" s="333"/>
      <c r="AG92" s="333"/>
      <c r="AH92" s="333"/>
      <c r="AI92" s="333"/>
      <c r="AJ92" s="605"/>
      <c r="AK92" s="605"/>
      <c r="AL92" s="605"/>
      <c r="AM92" s="606"/>
      <c r="AN92" s="185"/>
      <c r="AO92" s="188"/>
      <c r="AP92" s="188"/>
      <c r="AS92" s="329" t="s">
        <v>77</v>
      </c>
      <c r="AT92" s="330"/>
      <c r="AU92" s="23">
        <f t="shared" si="19"/>
        <v>0</v>
      </c>
      <c r="AV92" s="22" t="str">
        <f t="shared" si="20"/>
        <v>入力なし</v>
      </c>
      <c r="AW92" s="139" t="str">
        <f t="shared" si="25"/>
        <v/>
      </c>
      <c r="AX92" s="139" t="str">
        <f t="shared" si="21"/>
        <v/>
      </c>
      <c r="AY92" s="139" t="str">
        <f t="shared" si="22"/>
        <v/>
      </c>
      <c r="AZ92" s="139" t="str">
        <f t="shared" si="16"/>
        <v/>
      </c>
      <c r="BA92" s="315" t="str">
        <f t="shared" si="17"/>
        <v/>
      </c>
      <c r="BB92" s="321"/>
      <c r="BC92" s="321"/>
      <c r="BD92" s="321"/>
      <c r="BE92" s="321"/>
      <c r="BF92" s="321"/>
      <c r="BG92" s="321"/>
      <c r="BH92" s="321"/>
      <c r="BI92" s="139" t="str">
        <f t="shared" si="23"/>
        <v/>
      </c>
      <c r="BJ92" s="315" t="str">
        <f t="shared" si="18"/>
        <v/>
      </c>
      <c r="BK92" s="23">
        <f t="shared" si="24"/>
        <v>0</v>
      </c>
    </row>
    <row r="93" spans="1:63" ht="20.100000000000001" customHeight="1">
      <c r="A93" s="20" t="str">
        <f t="shared" si="15"/>
        <v/>
      </c>
      <c r="C93" s="331" t="s">
        <v>78</v>
      </c>
      <c r="D93" s="332"/>
      <c r="E93" s="410"/>
      <c r="F93" s="410"/>
      <c r="G93" s="410"/>
      <c r="H93" s="333"/>
      <c r="I93" s="333"/>
      <c r="J93" s="333"/>
      <c r="K93" s="333"/>
      <c r="L93" s="333"/>
      <c r="M93" s="333"/>
      <c r="N93" s="333"/>
      <c r="O93" s="333"/>
      <c r="P93" s="333"/>
      <c r="Q93" s="333"/>
      <c r="R93" s="333"/>
      <c r="S93" s="333"/>
      <c r="T93" s="333"/>
      <c r="U93" s="333"/>
      <c r="V93" s="333"/>
      <c r="W93" s="333"/>
      <c r="X93" s="333"/>
      <c r="Y93" s="333"/>
      <c r="Z93" s="333"/>
      <c r="AA93" s="333"/>
      <c r="AB93" s="333"/>
      <c r="AC93" s="412"/>
      <c r="AD93" s="412"/>
      <c r="AE93" s="333"/>
      <c r="AF93" s="333"/>
      <c r="AG93" s="333"/>
      <c r="AH93" s="333"/>
      <c r="AI93" s="333"/>
      <c r="AJ93" s="605"/>
      <c r="AK93" s="605"/>
      <c r="AL93" s="605"/>
      <c r="AM93" s="606"/>
      <c r="AN93" s="185"/>
      <c r="AO93" s="188"/>
      <c r="AP93" s="188"/>
      <c r="AS93" s="329" t="s">
        <v>78</v>
      </c>
      <c r="AT93" s="330"/>
      <c r="AU93" s="23">
        <f t="shared" si="19"/>
        <v>0</v>
      </c>
      <c r="AV93" s="22" t="str">
        <f t="shared" si="20"/>
        <v>入力なし</v>
      </c>
      <c r="AW93" s="139" t="str">
        <f t="shared" si="25"/>
        <v/>
      </c>
      <c r="AX93" s="139" t="str">
        <f t="shared" si="21"/>
        <v/>
      </c>
      <c r="AY93" s="139" t="str">
        <f t="shared" si="22"/>
        <v/>
      </c>
      <c r="AZ93" s="139" t="str">
        <f t="shared" si="16"/>
        <v/>
      </c>
      <c r="BA93" s="315" t="str">
        <f t="shared" si="17"/>
        <v/>
      </c>
      <c r="BB93" s="321"/>
      <c r="BC93" s="321"/>
      <c r="BD93" s="321"/>
      <c r="BE93" s="321"/>
      <c r="BF93" s="321"/>
      <c r="BG93" s="321"/>
      <c r="BH93" s="321"/>
      <c r="BI93" s="139" t="str">
        <f t="shared" si="23"/>
        <v/>
      </c>
      <c r="BJ93" s="315" t="str">
        <f t="shared" si="18"/>
        <v/>
      </c>
      <c r="BK93" s="23">
        <f t="shared" si="24"/>
        <v>0</v>
      </c>
    </row>
    <row r="94" spans="1:63" ht="20.100000000000001" customHeight="1">
      <c r="A94" s="20" t="str">
        <f t="shared" si="15"/>
        <v/>
      </c>
      <c r="C94" s="331" t="s">
        <v>79</v>
      </c>
      <c r="D94" s="332"/>
      <c r="E94" s="410"/>
      <c r="F94" s="410"/>
      <c r="G94" s="410"/>
      <c r="H94" s="333"/>
      <c r="I94" s="333"/>
      <c r="J94" s="333"/>
      <c r="K94" s="333"/>
      <c r="L94" s="333"/>
      <c r="M94" s="333"/>
      <c r="N94" s="333"/>
      <c r="O94" s="333"/>
      <c r="P94" s="333"/>
      <c r="Q94" s="333"/>
      <c r="R94" s="333"/>
      <c r="S94" s="333"/>
      <c r="T94" s="333"/>
      <c r="U94" s="333"/>
      <c r="V94" s="333"/>
      <c r="W94" s="333"/>
      <c r="X94" s="333"/>
      <c r="Y94" s="333"/>
      <c r="Z94" s="333"/>
      <c r="AA94" s="333"/>
      <c r="AB94" s="333"/>
      <c r="AC94" s="412"/>
      <c r="AD94" s="412"/>
      <c r="AE94" s="333"/>
      <c r="AF94" s="333"/>
      <c r="AG94" s="333"/>
      <c r="AH94" s="333"/>
      <c r="AI94" s="333"/>
      <c r="AJ94" s="605"/>
      <c r="AK94" s="605"/>
      <c r="AL94" s="605"/>
      <c r="AM94" s="606"/>
      <c r="AN94" s="185"/>
      <c r="AO94" s="188"/>
      <c r="AP94" s="188"/>
      <c r="AS94" s="329" t="s">
        <v>79</v>
      </c>
      <c r="AT94" s="330"/>
      <c r="AU94" s="23">
        <f t="shared" si="19"/>
        <v>0</v>
      </c>
      <c r="AV94" s="22" t="str">
        <f t="shared" si="20"/>
        <v>入力なし</v>
      </c>
      <c r="AW94" s="139" t="str">
        <f t="shared" si="25"/>
        <v/>
      </c>
      <c r="AX94" s="139" t="str">
        <f t="shared" si="21"/>
        <v/>
      </c>
      <c r="AY94" s="139" t="str">
        <f t="shared" si="22"/>
        <v/>
      </c>
      <c r="AZ94" s="139" t="str">
        <f t="shared" si="16"/>
        <v/>
      </c>
      <c r="BA94" s="315" t="str">
        <f t="shared" si="17"/>
        <v/>
      </c>
      <c r="BB94" s="321"/>
      <c r="BC94" s="321"/>
      <c r="BD94" s="321"/>
      <c r="BE94" s="321"/>
      <c r="BF94" s="321"/>
      <c r="BG94" s="321"/>
      <c r="BH94" s="321"/>
      <c r="BI94" s="139" t="str">
        <f t="shared" si="23"/>
        <v/>
      </c>
      <c r="BJ94" s="315" t="str">
        <f t="shared" si="18"/>
        <v/>
      </c>
      <c r="BK94" s="23">
        <f t="shared" si="24"/>
        <v>0</v>
      </c>
    </row>
    <row r="95" spans="1:63" ht="20.100000000000001" customHeight="1">
      <c r="A95" s="20" t="str">
        <f t="shared" si="15"/>
        <v/>
      </c>
      <c r="C95" s="331" t="s">
        <v>80</v>
      </c>
      <c r="D95" s="332"/>
      <c r="E95" s="410"/>
      <c r="F95" s="410"/>
      <c r="G95" s="410"/>
      <c r="H95" s="333"/>
      <c r="I95" s="333"/>
      <c r="J95" s="333"/>
      <c r="K95" s="333"/>
      <c r="L95" s="333"/>
      <c r="M95" s="333"/>
      <c r="N95" s="333"/>
      <c r="O95" s="333"/>
      <c r="P95" s="333"/>
      <c r="Q95" s="333"/>
      <c r="R95" s="333"/>
      <c r="S95" s="333"/>
      <c r="T95" s="333"/>
      <c r="U95" s="333"/>
      <c r="V95" s="333"/>
      <c r="W95" s="333"/>
      <c r="X95" s="333"/>
      <c r="Y95" s="333"/>
      <c r="Z95" s="333"/>
      <c r="AA95" s="333"/>
      <c r="AB95" s="333"/>
      <c r="AC95" s="412"/>
      <c r="AD95" s="412"/>
      <c r="AE95" s="333"/>
      <c r="AF95" s="333"/>
      <c r="AG95" s="333"/>
      <c r="AH95" s="333"/>
      <c r="AI95" s="333"/>
      <c r="AJ95" s="605"/>
      <c r="AK95" s="605"/>
      <c r="AL95" s="605"/>
      <c r="AM95" s="606"/>
      <c r="AN95" s="185"/>
      <c r="AO95" s="188"/>
      <c r="AP95" s="188"/>
      <c r="AS95" s="329" t="s">
        <v>80</v>
      </c>
      <c r="AT95" s="330"/>
      <c r="AU95" s="23">
        <f t="shared" si="19"/>
        <v>0</v>
      </c>
      <c r="AV95" s="22" t="str">
        <f t="shared" si="20"/>
        <v>入力なし</v>
      </c>
      <c r="AW95" s="139" t="str">
        <f t="shared" si="25"/>
        <v/>
      </c>
      <c r="AX95" s="139" t="str">
        <f t="shared" si="21"/>
        <v/>
      </c>
      <c r="AY95" s="139" t="str">
        <f t="shared" si="22"/>
        <v/>
      </c>
      <c r="AZ95" s="139" t="str">
        <f t="shared" si="16"/>
        <v/>
      </c>
      <c r="BA95" s="315" t="str">
        <f t="shared" si="17"/>
        <v/>
      </c>
      <c r="BB95" s="321"/>
      <c r="BC95" s="321"/>
      <c r="BD95" s="321"/>
      <c r="BE95" s="321"/>
      <c r="BF95" s="321"/>
      <c r="BG95" s="321"/>
      <c r="BH95" s="321"/>
      <c r="BI95" s="139" t="str">
        <f t="shared" si="23"/>
        <v/>
      </c>
      <c r="BJ95" s="315" t="str">
        <f t="shared" si="18"/>
        <v/>
      </c>
      <c r="BK95" s="23">
        <f t="shared" si="24"/>
        <v>0</v>
      </c>
    </row>
    <row r="96" spans="1:63" ht="20.100000000000001" customHeight="1">
      <c r="A96" s="20" t="str">
        <f t="shared" si="15"/>
        <v/>
      </c>
      <c r="C96" s="331" t="s">
        <v>81</v>
      </c>
      <c r="D96" s="332"/>
      <c r="E96" s="410"/>
      <c r="F96" s="410"/>
      <c r="G96" s="410"/>
      <c r="H96" s="333"/>
      <c r="I96" s="333"/>
      <c r="J96" s="333"/>
      <c r="K96" s="333"/>
      <c r="L96" s="333"/>
      <c r="M96" s="333"/>
      <c r="N96" s="333"/>
      <c r="O96" s="333"/>
      <c r="P96" s="333"/>
      <c r="Q96" s="333"/>
      <c r="R96" s="333"/>
      <c r="S96" s="333"/>
      <c r="T96" s="333"/>
      <c r="U96" s="333"/>
      <c r="V96" s="333"/>
      <c r="W96" s="333"/>
      <c r="X96" s="333"/>
      <c r="Y96" s="333"/>
      <c r="Z96" s="333"/>
      <c r="AA96" s="333"/>
      <c r="AB96" s="333"/>
      <c r="AC96" s="412"/>
      <c r="AD96" s="412"/>
      <c r="AE96" s="333"/>
      <c r="AF96" s="333"/>
      <c r="AG96" s="333"/>
      <c r="AH96" s="333"/>
      <c r="AI96" s="333"/>
      <c r="AJ96" s="605"/>
      <c r="AK96" s="605"/>
      <c r="AL96" s="605"/>
      <c r="AM96" s="606"/>
      <c r="AN96" s="185"/>
      <c r="AO96" s="188"/>
      <c r="AP96" s="188"/>
      <c r="AS96" s="329" t="s">
        <v>81</v>
      </c>
      <c r="AT96" s="330"/>
      <c r="AU96" s="23">
        <f t="shared" si="19"/>
        <v>0</v>
      </c>
      <c r="AV96" s="22" t="str">
        <f t="shared" si="20"/>
        <v>入力なし</v>
      </c>
      <c r="AW96" s="139" t="str">
        <f t="shared" si="25"/>
        <v/>
      </c>
      <c r="AX96" s="139" t="str">
        <f t="shared" si="21"/>
        <v/>
      </c>
      <c r="AY96" s="139" t="str">
        <f t="shared" si="22"/>
        <v/>
      </c>
      <c r="AZ96" s="139" t="str">
        <f t="shared" si="16"/>
        <v/>
      </c>
      <c r="BA96" s="315" t="str">
        <f t="shared" si="17"/>
        <v/>
      </c>
      <c r="BB96" s="321"/>
      <c r="BC96" s="321"/>
      <c r="BD96" s="321"/>
      <c r="BE96" s="321"/>
      <c r="BF96" s="321"/>
      <c r="BG96" s="321"/>
      <c r="BH96" s="321"/>
      <c r="BI96" s="139" t="str">
        <f t="shared" si="23"/>
        <v/>
      </c>
      <c r="BJ96" s="315" t="str">
        <f t="shared" si="18"/>
        <v/>
      </c>
      <c r="BK96" s="23">
        <f t="shared" si="24"/>
        <v>0</v>
      </c>
    </row>
    <row r="97" spans="1:63" ht="20.100000000000001" customHeight="1">
      <c r="A97" s="20" t="str">
        <f t="shared" si="15"/>
        <v/>
      </c>
      <c r="C97" s="331" t="s">
        <v>82</v>
      </c>
      <c r="D97" s="332"/>
      <c r="E97" s="410"/>
      <c r="F97" s="410"/>
      <c r="G97" s="410"/>
      <c r="H97" s="333"/>
      <c r="I97" s="333"/>
      <c r="J97" s="333"/>
      <c r="K97" s="333"/>
      <c r="L97" s="333"/>
      <c r="M97" s="333"/>
      <c r="N97" s="333"/>
      <c r="O97" s="333"/>
      <c r="P97" s="333"/>
      <c r="Q97" s="333"/>
      <c r="R97" s="333"/>
      <c r="S97" s="333"/>
      <c r="T97" s="333"/>
      <c r="U97" s="333"/>
      <c r="V97" s="333"/>
      <c r="W97" s="333"/>
      <c r="X97" s="333"/>
      <c r="Y97" s="333"/>
      <c r="Z97" s="333"/>
      <c r="AA97" s="333"/>
      <c r="AB97" s="333"/>
      <c r="AC97" s="412"/>
      <c r="AD97" s="412"/>
      <c r="AE97" s="333"/>
      <c r="AF97" s="333"/>
      <c r="AG97" s="333"/>
      <c r="AH97" s="333"/>
      <c r="AI97" s="333"/>
      <c r="AJ97" s="605"/>
      <c r="AK97" s="605"/>
      <c r="AL97" s="605"/>
      <c r="AM97" s="606"/>
      <c r="AN97" s="185"/>
      <c r="AO97" s="188"/>
      <c r="AP97" s="188"/>
      <c r="AS97" s="329" t="s">
        <v>82</v>
      </c>
      <c r="AT97" s="330"/>
      <c r="AU97" s="23">
        <f t="shared" si="19"/>
        <v>0</v>
      </c>
      <c r="AV97" s="22" t="str">
        <f t="shared" si="20"/>
        <v>入力なし</v>
      </c>
      <c r="AW97" s="139" t="str">
        <f t="shared" si="25"/>
        <v/>
      </c>
      <c r="AX97" s="139" t="str">
        <f t="shared" si="21"/>
        <v/>
      </c>
      <c r="AY97" s="139" t="str">
        <f t="shared" si="22"/>
        <v/>
      </c>
      <c r="AZ97" s="139" t="str">
        <f t="shared" si="16"/>
        <v/>
      </c>
      <c r="BA97" s="315" t="str">
        <f t="shared" si="17"/>
        <v/>
      </c>
      <c r="BB97" s="321"/>
      <c r="BC97" s="321"/>
      <c r="BD97" s="321"/>
      <c r="BE97" s="321"/>
      <c r="BF97" s="321"/>
      <c r="BG97" s="321"/>
      <c r="BH97" s="321"/>
      <c r="BI97" s="139" t="str">
        <f t="shared" si="23"/>
        <v/>
      </c>
      <c r="BJ97" s="315" t="str">
        <f t="shared" si="18"/>
        <v/>
      </c>
      <c r="BK97" s="23">
        <f t="shared" si="24"/>
        <v>0</v>
      </c>
    </row>
    <row r="98" spans="1:63" ht="20.100000000000001" customHeight="1">
      <c r="A98" s="20" t="str">
        <f t="shared" si="15"/>
        <v/>
      </c>
      <c r="C98" s="331" t="s">
        <v>83</v>
      </c>
      <c r="D98" s="332"/>
      <c r="E98" s="410"/>
      <c r="F98" s="410"/>
      <c r="G98" s="410"/>
      <c r="H98" s="333"/>
      <c r="I98" s="333"/>
      <c r="J98" s="333"/>
      <c r="K98" s="333"/>
      <c r="L98" s="333"/>
      <c r="M98" s="333"/>
      <c r="N98" s="333"/>
      <c r="O98" s="333"/>
      <c r="P98" s="333"/>
      <c r="Q98" s="333"/>
      <c r="R98" s="333"/>
      <c r="S98" s="333"/>
      <c r="T98" s="333"/>
      <c r="U98" s="333"/>
      <c r="V98" s="333"/>
      <c r="W98" s="333"/>
      <c r="X98" s="333"/>
      <c r="Y98" s="333"/>
      <c r="Z98" s="333"/>
      <c r="AA98" s="333"/>
      <c r="AB98" s="333"/>
      <c r="AC98" s="412"/>
      <c r="AD98" s="412"/>
      <c r="AE98" s="333"/>
      <c r="AF98" s="333"/>
      <c r="AG98" s="333"/>
      <c r="AH98" s="333"/>
      <c r="AI98" s="333"/>
      <c r="AJ98" s="605"/>
      <c r="AK98" s="605"/>
      <c r="AL98" s="605"/>
      <c r="AM98" s="606"/>
      <c r="AN98" s="185"/>
      <c r="AO98" s="188"/>
      <c r="AP98" s="188"/>
      <c r="AS98" s="329" t="s">
        <v>83</v>
      </c>
      <c r="AT98" s="330"/>
      <c r="AU98" s="23">
        <f t="shared" si="19"/>
        <v>0</v>
      </c>
      <c r="AV98" s="22" t="str">
        <f t="shared" si="20"/>
        <v>入力なし</v>
      </c>
      <c r="AW98" s="139" t="str">
        <f t="shared" si="25"/>
        <v/>
      </c>
      <c r="AX98" s="139" t="str">
        <f t="shared" si="21"/>
        <v/>
      </c>
      <c r="AY98" s="139" t="str">
        <f t="shared" si="22"/>
        <v/>
      </c>
      <c r="AZ98" s="139" t="str">
        <f t="shared" si="16"/>
        <v/>
      </c>
      <c r="BA98" s="315" t="str">
        <f t="shared" si="17"/>
        <v/>
      </c>
      <c r="BB98" s="321"/>
      <c r="BC98" s="321"/>
      <c r="BD98" s="321"/>
      <c r="BE98" s="321"/>
      <c r="BF98" s="321"/>
      <c r="BG98" s="321"/>
      <c r="BH98" s="321"/>
      <c r="BI98" s="139" t="str">
        <f t="shared" si="23"/>
        <v/>
      </c>
      <c r="BJ98" s="315" t="str">
        <f t="shared" si="18"/>
        <v/>
      </c>
      <c r="BK98" s="23">
        <f t="shared" si="24"/>
        <v>0</v>
      </c>
    </row>
    <row r="99" spans="1:63" ht="20.100000000000001" customHeight="1">
      <c r="A99" s="20" t="str">
        <f t="shared" si="15"/>
        <v/>
      </c>
      <c r="C99" s="331" t="s">
        <v>84</v>
      </c>
      <c r="D99" s="332"/>
      <c r="E99" s="410"/>
      <c r="F99" s="410"/>
      <c r="G99" s="410"/>
      <c r="H99" s="333"/>
      <c r="I99" s="333"/>
      <c r="J99" s="333"/>
      <c r="K99" s="333"/>
      <c r="L99" s="333"/>
      <c r="M99" s="333"/>
      <c r="N99" s="333"/>
      <c r="O99" s="333"/>
      <c r="P99" s="333"/>
      <c r="Q99" s="333"/>
      <c r="R99" s="333"/>
      <c r="S99" s="333"/>
      <c r="T99" s="333"/>
      <c r="U99" s="333"/>
      <c r="V99" s="333"/>
      <c r="W99" s="333"/>
      <c r="X99" s="333"/>
      <c r="Y99" s="333"/>
      <c r="Z99" s="333"/>
      <c r="AA99" s="333"/>
      <c r="AB99" s="333"/>
      <c r="AC99" s="412"/>
      <c r="AD99" s="412"/>
      <c r="AE99" s="333"/>
      <c r="AF99" s="333"/>
      <c r="AG99" s="333"/>
      <c r="AH99" s="333"/>
      <c r="AI99" s="333"/>
      <c r="AJ99" s="605"/>
      <c r="AK99" s="605"/>
      <c r="AL99" s="605"/>
      <c r="AM99" s="606"/>
      <c r="AN99" s="185"/>
      <c r="AO99" s="188"/>
      <c r="AP99" s="188"/>
      <c r="AS99" s="329" t="s">
        <v>84</v>
      </c>
      <c r="AT99" s="330"/>
      <c r="AU99" s="23">
        <f t="shared" si="19"/>
        <v>0</v>
      </c>
      <c r="AV99" s="22" t="str">
        <f t="shared" si="20"/>
        <v>入力なし</v>
      </c>
      <c r="AW99" s="139" t="str">
        <f t="shared" si="25"/>
        <v/>
      </c>
      <c r="AX99" s="139" t="str">
        <f t="shared" si="21"/>
        <v/>
      </c>
      <c r="AY99" s="139" t="str">
        <f t="shared" si="22"/>
        <v/>
      </c>
      <c r="AZ99" s="139" t="str">
        <f t="shared" si="16"/>
        <v/>
      </c>
      <c r="BA99" s="315" t="str">
        <f t="shared" si="17"/>
        <v/>
      </c>
      <c r="BB99" s="321"/>
      <c r="BC99" s="321"/>
      <c r="BD99" s="321"/>
      <c r="BE99" s="321"/>
      <c r="BF99" s="321"/>
      <c r="BG99" s="321"/>
      <c r="BH99" s="321"/>
      <c r="BI99" s="139" t="str">
        <f t="shared" si="23"/>
        <v/>
      </c>
      <c r="BJ99" s="315" t="str">
        <f t="shared" si="18"/>
        <v/>
      </c>
      <c r="BK99" s="23">
        <f t="shared" si="24"/>
        <v>0</v>
      </c>
    </row>
    <row r="100" spans="1:63" ht="20.100000000000001" customHeight="1">
      <c r="A100" s="20" t="str">
        <f t="shared" si="15"/>
        <v/>
      </c>
      <c r="C100" s="331" t="s">
        <v>85</v>
      </c>
      <c r="D100" s="332"/>
      <c r="E100" s="410"/>
      <c r="F100" s="410"/>
      <c r="G100" s="410"/>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412"/>
      <c r="AD100" s="412"/>
      <c r="AE100" s="333"/>
      <c r="AF100" s="333"/>
      <c r="AG100" s="333"/>
      <c r="AH100" s="333"/>
      <c r="AI100" s="333"/>
      <c r="AJ100" s="605"/>
      <c r="AK100" s="605"/>
      <c r="AL100" s="605"/>
      <c r="AM100" s="606"/>
      <c r="AN100" s="185"/>
      <c r="AO100" s="188"/>
      <c r="AP100" s="188"/>
      <c r="AS100" s="329" t="s">
        <v>85</v>
      </c>
      <c r="AT100" s="330"/>
      <c r="AU100" s="23">
        <f t="shared" si="19"/>
        <v>0</v>
      </c>
      <c r="AV100" s="22" t="str">
        <f t="shared" si="20"/>
        <v>入力なし</v>
      </c>
      <c r="AW100" s="139" t="str">
        <f t="shared" si="25"/>
        <v/>
      </c>
      <c r="AX100" s="139" t="str">
        <f t="shared" si="21"/>
        <v/>
      </c>
      <c r="AY100" s="139" t="str">
        <f t="shared" si="22"/>
        <v/>
      </c>
      <c r="AZ100" s="139" t="str">
        <f t="shared" si="16"/>
        <v/>
      </c>
      <c r="BA100" s="315" t="str">
        <f t="shared" si="17"/>
        <v/>
      </c>
      <c r="BB100" s="321"/>
      <c r="BC100" s="321"/>
      <c r="BD100" s="321"/>
      <c r="BE100" s="321"/>
      <c r="BF100" s="321"/>
      <c r="BG100" s="321"/>
      <c r="BH100" s="321"/>
      <c r="BI100" s="139" t="str">
        <f t="shared" si="23"/>
        <v/>
      </c>
      <c r="BJ100" s="315" t="str">
        <f t="shared" si="18"/>
        <v/>
      </c>
      <c r="BK100" s="23">
        <f t="shared" si="24"/>
        <v>0</v>
      </c>
    </row>
    <row r="101" spans="1:63" ht="20.100000000000001" customHeight="1">
      <c r="A101" s="20" t="str">
        <f t="shared" si="15"/>
        <v/>
      </c>
      <c r="C101" s="331" t="s">
        <v>86</v>
      </c>
      <c r="D101" s="332"/>
      <c r="E101" s="410"/>
      <c r="F101" s="410"/>
      <c r="G101" s="410"/>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412"/>
      <c r="AD101" s="412"/>
      <c r="AE101" s="333"/>
      <c r="AF101" s="333"/>
      <c r="AG101" s="333"/>
      <c r="AH101" s="333"/>
      <c r="AI101" s="333"/>
      <c r="AJ101" s="605"/>
      <c r="AK101" s="605"/>
      <c r="AL101" s="605"/>
      <c r="AM101" s="606"/>
      <c r="AN101" s="185"/>
      <c r="AO101" s="188"/>
      <c r="AP101" s="188"/>
      <c r="AS101" s="329" t="s">
        <v>86</v>
      </c>
      <c r="AT101" s="330"/>
      <c r="AU101" s="23">
        <f t="shared" si="19"/>
        <v>0</v>
      </c>
      <c r="AV101" s="22" t="str">
        <f t="shared" si="20"/>
        <v>入力なし</v>
      </c>
      <c r="AW101" s="139" t="str">
        <f t="shared" si="25"/>
        <v/>
      </c>
      <c r="AX101" s="139" t="str">
        <f t="shared" si="21"/>
        <v/>
      </c>
      <c r="AY101" s="139" t="str">
        <f t="shared" si="22"/>
        <v/>
      </c>
      <c r="AZ101" s="139" t="str">
        <f t="shared" si="16"/>
        <v/>
      </c>
      <c r="BA101" s="315" t="str">
        <f t="shared" si="17"/>
        <v/>
      </c>
      <c r="BB101" s="321"/>
      <c r="BC101" s="321"/>
      <c r="BD101" s="321"/>
      <c r="BE101" s="321"/>
      <c r="BF101" s="321"/>
      <c r="BG101" s="321"/>
      <c r="BH101" s="321"/>
      <c r="BI101" s="139" t="str">
        <f t="shared" si="23"/>
        <v/>
      </c>
      <c r="BJ101" s="315" t="str">
        <f t="shared" si="18"/>
        <v/>
      </c>
      <c r="BK101" s="23">
        <f t="shared" si="24"/>
        <v>0</v>
      </c>
    </row>
    <row r="102" spans="1:63" ht="20.100000000000001" customHeight="1">
      <c r="A102" s="20" t="str">
        <f t="shared" si="15"/>
        <v/>
      </c>
      <c r="C102" s="331" t="s">
        <v>87</v>
      </c>
      <c r="D102" s="332"/>
      <c r="E102" s="410"/>
      <c r="F102" s="410"/>
      <c r="G102" s="410"/>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412"/>
      <c r="AD102" s="412"/>
      <c r="AE102" s="333"/>
      <c r="AF102" s="333"/>
      <c r="AG102" s="333"/>
      <c r="AH102" s="333"/>
      <c r="AI102" s="333"/>
      <c r="AJ102" s="605"/>
      <c r="AK102" s="605"/>
      <c r="AL102" s="605"/>
      <c r="AM102" s="606"/>
      <c r="AN102" s="185"/>
      <c r="AO102" s="188"/>
      <c r="AP102" s="188"/>
      <c r="AS102" s="329" t="s">
        <v>87</v>
      </c>
      <c r="AT102" s="330"/>
      <c r="AU102" s="23">
        <f t="shared" si="19"/>
        <v>0</v>
      </c>
      <c r="AV102" s="22" t="str">
        <f t="shared" si="20"/>
        <v>入力なし</v>
      </c>
      <c r="AW102" s="139" t="str">
        <f t="shared" si="25"/>
        <v/>
      </c>
      <c r="AX102" s="139" t="str">
        <f t="shared" si="21"/>
        <v/>
      </c>
      <c r="AY102" s="139" t="str">
        <f t="shared" si="22"/>
        <v/>
      </c>
      <c r="AZ102" s="139" t="str">
        <f t="shared" si="16"/>
        <v/>
      </c>
      <c r="BA102" s="315" t="str">
        <f t="shared" si="17"/>
        <v/>
      </c>
      <c r="BB102" s="321"/>
      <c r="BC102" s="321"/>
      <c r="BD102" s="321"/>
      <c r="BE102" s="321"/>
      <c r="BF102" s="321"/>
      <c r="BG102" s="321"/>
      <c r="BH102" s="321"/>
      <c r="BI102" s="139" t="str">
        <f t="shared" si="23"/>
        <v/>
      </c>
      <c r="BJ102" s="315" t="str">
        <f t="shared" si="18"/>
        <v/>
      </c>
      <c r="BK102" s="23">
        <f t="shared" si="24"/>
        <v>0</v>
      </c>
    </row>
    <row r="103" spans="1:63" ht="20.100000000000001" customHeight="1">
      <c r="A103" s="20" t="str">
        <f t="shared" si="15"/>
        <v/>
      </c>
      <c r="C103" s="331" t="s">
        <v>88</v>
      </c>
      <c r="D103" s="332"/>
      <c r="E103" s="410"/>
      <c r="F103" s="410"/>
      <c r="G103" s="410"/>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412"/>
      <c r="AD103" s="412"/>
      <c r="AE103" s="333"/>
      <c r="AF103" s="333"/>
      <c r="AG103" s="333"/>
      <c r="AH103" s="333"/>
      <c r="AI103" s="333"/>
      <c r="AJ103" s="605"/>
      <c r="AK103" s="605"/>
      <c r="AL103" s="605"/>
      <c r="AM103" s="606"/>
      <c r="AN103" s="185"/>
      <c r="AO103" s="188"/>
      <c r="AP103" s="188"/>
      <c r="AS103" s="329" t="s">
        <v>88</v>
      </c>
      <c r="AT103" s="330"/>
      <c r="AU103" s="23">
        <f t="shared" si="19"/>
        <v>0</v>
      </c>
      <c r="AV103" s="22" t="str">
        <f t="shared" si="20"/>
        <v>入力なし</v>
      </c>
      <c r="AW103" s="139" t="str">
        <f t="shared" si="25"/>
        <v/>
      </c>
      <c r="AX103" s="139" t="str">
        <f t="shared" si="21"/>
        <v/>
      </c>
      <c r="AY103" s="139" t="str">
        <f t="shared" si="22"/>
        <v/>
      </c>
      <c r="AZ103" s="139" t="str">
        <f t="shared" si="16"/>
        <v/>
      </c>
      <c r="BA103" s="315" t="str">
        <f t="shared" si="17"/>
        <v/>
      </c>
      <c r="BB103" s="321"/>
      <c r="BC103" s="321"/>
      <c r="BD103" s="321"/>
      <c r="BE103" s="321"/>
      <c r="BF103" s="321"/>
      <c r="BG103" s="321"/>
      <c r="BH103" s="321"/>
      <c r="BI103" s="139" t="str">
        <f t="shared" si="23"/>
        <v/>
      </c>
      <c r="BJ103" s="315" t="str">
        <f t="shared" si="18"/>
        <v/>
      </c>
      <c r="BK103" s="23">
        <f t="shared" si="24"/>
        <v>0</v>
      </c>
    </row>
    <row r="104" spans="1:63" ht="20.100000000000001" customHeight="1">
      <c r="A104" s="20" t="str">
        <f t="shared" si="15"/>
        <v/>
      </c>
      <c r="C104" s="331" t="s">
        <v>89</v>
      </c>
      <c r="D104" s="332"/>
      <c r="E104" s="410"/>
      <c r="F104" s="410"/>
      <c r="G104" s="410"/>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412"/>
      <c r="AD104" s="412"/>
      <c r="AE104" s="333"/>
      <c r="AF104" s="333"/>
      <c r="AG104" s="333"/>
      <c r="AH104" s="333"/>
      <c r="AI104" s="333"/>
      <c r="AJ104" s="605"/>
      <c r="AK104" s="605"/>
      <c r="AL104" s="605"/>
      <c r="AM104" s="606"/>
      <c r="AN104" s="185"/>
      <c r="AO104" s="188"/>
      <c r="AP104" s="188"/>
      <c r="AS104" s="329" t="s">
        <v>89</v>
      </c>
      <c r="AT104" s="330"/>
      <c r="AU104" s="23">
        <f t="shared" si="19"/>
        <v>0</v>
      </c>
      <c r="AV104" s="22" t="str">
        <f t="shared" si="20"/>
        <v>入力なし</v>
      </c>
      <c r="AW104" s="139" t="str">
        <f t="shared" si="25"/>
        <v/>
      </c>
      <c r="AX104" s="139" t="str">
        <f t="shared" si="21"/>
        <v/>
      </c>
      <c r="AY104" s="139" t="str">
        <f t="shared" si="22"/>
        <v/>
      </c>
      <c r="AZ104" s="139" t="str">
        <f t="shared" si="16"/>
        <v/>
      </c>
      <c r="BA104" s="315" t="str">
        <f t="shared" si="17"/>
        <v/>
      </c>
      <c r="BB104" s="321"/>
      <c r="BC104" s="321"/>
      <c r="BD104" s="321"/>
      <c r="BE104" s="321"/>
      <c r="BF104" s="321"/>
      <c r="BG104" s="321"/>
      <c r="BH104" s="321"/>
      <c r="BI104" s="139" t="str">
        <f t="shared" si="23"/>
        <v/>
      </c>
      <c r="BJ104" s="315" t="str">
        <f t="shared" si="18"/>
        <v/>
      </c>
      <c r="BK104" s="23">
        <f t="shared" si="24"/>
        <v>0</v>
      </c>
    </row>
    <row r="105" spans="1:63" ht="20.100000000000001" customHeight="1">
      <c r="A105" s="20" t="str">
        <f t="shared" si="15"/>
        <v/>
      </c>
      <c r="C105" s="331" t="s">
        <v>90</v>
      </c>
      <c r="D105" s="332"/>
      <c r="E105" s="410"/>
      <c r="F105" s="410"/>
      <c r="G105" s="410"/>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412"/>
      <c r="AD105" s="412"/>
      <c r="AE105" s="333"/>
      <c r="AF105" s="333"/>
      <c r="AG105" s="333"/>
      <c r="AH105" s="333"/>
      <c r="AI105" s="333"/>
      <c r="AJ105" s="605"/>
      <c r="AK105" s="605"/>
      <c r="AL105" s="605"/>
      <c r="AM105" s="606"/>
      <c r="AN105" s="185"/>
      <c r="AO105" s="188"/>
      <c r="AP105" s="188"/>
      <c r="AS105" s="329" t="s">
        <v>90</v>
      </c>
      <c r="AT105" s="330"/>
      <c r="AU105" s="23">
        <f t="shared" si="19"/>
        <v>0</v>
      </c>
      <c r="AV105" s="22" t="str">
        <f t="shared" si="20"/>
        <v>入力なし</v>
      </c>
      <c r="AW105" s="139" t="str">
        <f t="shared" si="25"/>
        <v/>
      </c>
      <c r="AX105" s="139" t="str">
        <f t="shared" si="21"/>
        <v/>
      </c>
      <c r="AY105" s="139" t="str">
        <f t="shared" si="22"/>
        <v/>
      </c>
      <c r="AZ105" s="139" t="str">
        <f t="shared" si="16"/>
        <v/>
      </c>
      <c r="BA105" s="315" t="str">
        <f t="shared" si="17"/>
        <v/>
      </c>
      <c r="BB105" s="321"/>
      <c r="BC105" s="321"/>
      <c r="BD105" s="321"/>
      <c r="BE105" s="321"/>
      <c r="BF105" s="321"/>
      <c r="BG105" s="321"/>
      <c r="BH105" s="321"/>
      <c r="BI105" s="139" t="str">
        <f t="shared" si="23"/>
        <v/>
      </c>
      <c r="BJ105" s="315" t="str">
        <f t="shared" si="18"/>
        <v/>
      </c>
      <c r="BK105" s="23">
        <f t="shared" si="24"/>
        <v>0</v>
      </c>
    </row>
    <row r="106" spans="1:63" ht="20.100000000000001" customHeight="1">
      <c r="A106" s="20" t="str">
        <f t="shared" si="15"/>
        <v/>
      </c>
      <c r="C106" s="331" t="s">
        <v>91</v>
      </c>
      <c r="D106" s="332"/>
      <c r="E106" s="410"/>
      <c r="F106" s="410"/>
      <c r="G106" s="410"/>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412"/>
      <c r="AD106" s="412"/>
      <c r="AE106" s="333"/>
      <c r="AF106" s="333"/>
      <c r="AG106" s="333"/>
      <c r="AH106" s="333"/>
      <c r="AI106" s="333"/>
      <c r="AJ106" s="605"/>
      <c r="AK106" s="605"/>
      <c r="AL106" s="605"/>
      <c r="AM106" s="606"/>
      <c r="AN106" s="185"/>
      <c r="AO106" s="188"/>
      <c r="AP106" s="188"/>
      <c r="AS106" s="329" t="s">
        <v>91</v>
      </c>
      <c r="AT106" s="330"/>
      <c r="AU106" s="23">
        <f t="shared" si="19"/>
        <v>0</v>
      </c>
      <c r="AV106" s="22" t="str">
        <f t="shared" si="20"/>
        <v>入力なし</v>
      </c>
      <c r="AW106" s="139" t="str">
        <f t="shared" si="25"/>
        <v/>
      </c>
      <c r="AX106" s="139" t="str">
        <f t="shared" si="21"/>
        <v/>
      </c>
      <c r="AY106" s="139" t="str">
        <f t="shared" si="22"/>
        <v/>
      </c>
      <c r="AZ106" s="139" t="str">
        <f t="shared" si="16"/>
        <v/>
      </c>
      <c r="BA106" s="315" t="str">
        <f t="shared" si="17"/>
        <v/>
      </c>
      <c r="BB106" s="321"/>
      <c r="BC106" s="321"/>
      <c r="BD106" s="321"/>
      <c r="BE106" s="321"/>
      <c r="BF106" s="321"/>
      <c r="BG106" s="321"/>
      <c r="BH106" s="321"/>
      <c r="BI106" s="139" t="str">
        <f t="shared" si="23"/>
        <v/>
      </c>
      <c r="BJ106" s="315" t="str">
        <f t="shared" si="18"/>
        <v/>
      </c>
      <c r="BK106" s="23">
        <f t="shared" si="24"/>
        <v>0</v>
      </c>
    </row>
    <row r="107" spans="1:63" ht="20.100000000000001" customHeight="1">
      <c r="A107" s="20" t="str">
        <f t="shared" si="15"/>
        <v/>
      </c>
      <c r="C107" s="331" t="s">
        <v>92</v>
      </c>
      <c r="D107" s="332"/>
      <c r="E107" s="410"/>
      <c r="F107" s="410"/>
      <c r="G107" s="410"/>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412"/>
      <c r="AD107" s="412"/>
      <c r="AE107" s="333"/>
      <c r="AF107" s="333"/>
      <c r="AG107" s="333"/>
      <c r="AH107" s="333"/>
      <c r="AI107" s="333"/>
      <c r="AJ107" s="605"/>
      <c r="AK107" s="605"/>
      <c r="AL107" s="605"/>
      <c r="AM107" s="606"/>
      <c r="AN107" s="185"/>
      <c r="AO107" s="188"/>
      <c r="AP107" s="188"/>
      <c r="AS107" s="329" t="s">
        <v>92</v>
      </c>
      <c r="AT107" s="330"/>
      <c r="AU107" s="23">
        <f t="shared" si="19"/>
        <v>0</v>
      </c>
      <c r="AV107" s="22" t="str">
        <f t="shared" si="20"/>
        <v>入力なし</v>
      </c>
      <c r="AW107" s="139" t="str">
        <f t="shared" si="25"/>
        <v/>
      </c>
      <c r="AX107" s="139" t="str">
        <f t="shared" si="21"/>
        <v/>
      </c>
      <c r="AY107" s="139" t="str">
        <f t="shared" si="22"/>
        <v/>
      </c>
      <c r="AZ107" s="139" t="str">
        <f t="shared" si="16"/>
        <v/>
      </c>
      <c r="BA107" s="315" t="str">
        <f t="shared" si="17"/>
        <v/>
      </c>
      <c r="BB107" s="321"/>
      <c r="BC107" s="321"/>
      <c r="BD107" s="321"/>
      <c r="BE107" s="321"/>
      <c r="BF107" s="321"/>
      <c r="BG107" s="321"/>
      <c r="BH107" s="321"/>
      <c r="BI107" s="139" t="str">
        <f t="shared" si="23"/>
        <v/>
      </c>
      <c r="BJ107" s="315" t="str">
        <f t="shared" si="18"/>
        <v/>
      </c>
      <c r="BK107" s="23">
        <f t="shared" si="24"/>
        <v>0</v>
      </c>
    </row>
    <row r="108" spans="1:63" ht="20.100000000000001" customHeight="1">
      <c r="A108" s="20" t="str">
        <f t="shared" si="15"/>
        <v/>
      </c>
      <c r="C108" s="331" t="s">
        <v>93</v>
      </c>
      <c r="D108" s="332"/>
      <c r="E108" s="410"/>
      <c r="F108" s="410"/>
      <c r="G108" s="410"/>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412"/>
      <c r="AD108" s="412"/>
      <c r="AE108" s="333"/>
      <c r="AF108" s="333"/>
      <c r="AG108" s="333"/>
      <c r="AH108" s="333"/>
      <c r="AI108" s="333"/>
      <c r="AJ108" s="605"/>
      <c r="AK108" s="605"/>
      <c r="AL108" s="605"/>
      <c r="AM108" s="606"/>
      <c r="AN108" s="185"/>
      <c r="AO108" s="188"/>
      <c r="AP108" s="188"/>
      <c r="AS108" s="329" t="s">
        <v>93</v>
      </c>
      <c r="AT108" s="330"/>
      <c r="AU108" s="23">
        <f t="shared" si="19"/>
        <v>0</v>
      </c>
      <c r="AV108" s="22" t="str">
        <f t="shared" si="20"/>
        <v>入力なし</v>
      </c>
      <c r="AW108" s="139" t="str">
        <f t="shared" si="25"/>
        <v/>
      </c>
      <c r="AX108" s="139" t="str">
        <f t="shared" si="21"/>
        <v/>
      </c>
      <c r="AY108" s="139" t="str">
        <f t="shared" si="22"/>
        <v/>
      </c>
      <c r="AZ108" s="139" t="str">
        <f t="shared" si="16"/>
        <v/>
      </c>
      <c r="BA108" s="315" t="str">
        <f t="shared" si="17"/>
        <v/>
      </c>
      <c r="BB108" s="321"/>
      <c r="BC108" s="321"/>
      <c r="BD108" s="321"/>
      <c r="BE108" s="321"/>
      <c r="BF108" s="321"/>
      <c r="BG108" s="321"/>
      <c r="BH108" s="321"/>
      <c r="BI108" s="139" t="str">
        <f t="shared" si="23"/>
        <v/>
      </c>
      <c r="BJ108" s="315" t="str">
        <f t="shared" si="18"/>
        <v/>
      </c>
      <c r="BK108" s="23">
        <f t="shared" si="24"/>
        <v>0</v>
      </c>
    </row>
    <row r="109" spans="1:63" ht="20.100000000000001" customHeight="1">
      <c r="A109" s="20" t="str">
        <f t="shared" si="15"/>
        <v/>
      </c>
      <c r="C109" s="331" t="s">
        <v>94</v>
      </c>
      <c r="D109" s="332"/>
      <c r="E109" s="410"/>
      <c r="F109" s="410"/>
      <c r="G109" s="410"/>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412"/>
      <c r="AD109" s="412"/>
      <c r="AE109" s="333"/>
      <c r="AF109" s="333"/>
      <c r="AG109" s="333"/>
      <c r="AH109" s="333"/>
      <c r="AI109" s="333"/>
      <c r="AJ109" s="605"/>
      <c r="AK109" s="605"/>
      <c r="AL109" s="605"/>
      <c r="AM109" s="606"/>
      <c r="AN109" s="185"/>
      <c r="AO109" s="188"/>
      <c r="AP109" s="188"/>
      <c r="AS109" s="329" t="s">
        <v>94</v>
      </c>
      <c r="AT109" s="330"/>
      <c r="AU109" s="23">
        <f t="shared" si="19"/>
        <v>0</v>
      </c>
      <c r="AV109" s="22" t="str">
        <f t="shared" si="20"/>
        <v>入力なし</v>
      </c>
      <c r="AW109" s="139" t="str">
        <f t="shared" si="25"/>
        <v/>
      </c>
      <c r="AX109" s="139" t="str">
        <f t="shared" si="21"/>
        <v/>
      </c>
      <c r="AY109" s="139" t="str">
        <f t="shared" si="22"/>
        <v/>
      </c>
      <c r="AZ109" s="139" t="str">
        <f t="shared" si="16"/>
        <v/>
      </c>
      <c r="BA109" s="315" t="str">
        <f t="shared" si="17"/>
        <v/>
      </c>
      <c r="BB109" s="321"/>
      <c r="BC109" s="321"/>
      <c r="BD109" s="321"/>
      <c r="BE109" s="321"/>
      <c r="BF109" s="321"/>
      <c r="BG109" s="321"/>
      <c r="BH109" s="321"/>
      <c r="BI109" s="139" t="str">
        <f t="shared" si="23"/>
        <v/>
      </c>
      <c r="BJ109" s="315" t="str">
        <f t="shared" si="18"/>
        <v/>
      </c>
      <c r="BK109" s="23">
        <f t="shared" si="24"/>
        <v>0</v>
      </c>
    </row>
    <row r="110" spans="1:63" ht="20.100000000000001" customHeight="1">
      <c r="A110" s="20" t="str">
        <f t="shared" si="15"/>
        <v/>
      </c>
      <c r="C110" s="331" t="s">
        <v>95</v>
      </c>
      <c r="D110" s="332"/>
      <c r="E110" s="410"/>
      <c r="F110" s="410"/>
      <c r="G110" s="410"/>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412"/>
      <c r="AD110" s="412"/>
      <c r="AE110" s="333"/>
      <c r="AF110" s="333"/>
      <c r="AG110" s="333"/>
      <c r="AH110" s="333"/>
      <c r="AI110" s="333"/>
      <c r="AJ110" s="605"/>
      <c r="AK110" s="605"/>
      <c r="AL110" s="605"/>
      <c r="AM110" s="606"/>
      <c r="AN110" s="185"/>
      <c r="AO110" s="188"/>
      <c r="AP110" s="188"/>
      <c r="AS110" s="329" t="s">
        <v>95</v>
      </c>
      <c r="AT110" s="330"/>
      <c r="AU110" s="23">
        <f t="shared" si="19"/>
        <v>0</v>
      </c>
      <c r="AV110" s="22" t="str">
        <f t="shared" si="20"/>
        <v>入力なし</v>
      </c>
      <c r="AW110" s="139" t="str">
        <f t="shared" si="25"/>
        <v/>
      </c>
      <c r="AX110" s="139" t="str">
        <f t="shared" si="21"/>
        <v/>
      </c>
      <c r="AY110" s="139" t="str">
        <f t="shared" si="22"/>
        <v/>
      </c>
      <c r="AZ110" s="139" t="str">
        <f t="shared" si="16"/>
        <v/>
      </c>
      <c r="BA110" s="315" t="str">
        <f>IF(OR(AV110="入力なし",AZ110=""),"",CONCATENATE("■入力してください：",AZ110))</f>
        <v/>
      </c>
      <c r="BB110" s="321"/>
      <c r="BC110" s="321"/>
      <c r="BD110" s="321"/>
      <c r="BE110" s="321"/>
      <c r="BF110" s="321"/>
      <c r="BG110" s="321"/>
      <c r="BH110" s="321"/>
      <c r="BI110" s="139" t="str">
        <f t="shared" si="23"/>
        <v/>
      </c>
      <c r="BJ110" s="315" t="str">
        <f t="shared" si="18"/>
        <v/>
      </c>
      <c r="BK110" s="23">
        <f t="shared" si="24"/>
        <v>0</v>
      </c>
    </row>
    <row r="111" spans="1:63" ht="20.100000000000001" customHeight="1">
      <c r="A111" s="20" t="str">
        <f t="shared" si="15"/>
        <v/>
      </c>
      <c r="C111" s="331" t="s">
        <v>96</v>
      </c>
      <c r="D111" s="332"/>
      <c r="E111" s="410"/>
      <c r="F111" s="410"/>
      <c r="G111" s="410"/>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412"/>
      <c r="AD111" s="412"/>
      <c r="AE111" s="333"/>
      <c r="AF111" s="333"/>
      <c r="AG111" s="333"/>
      <c r="AH111" s="333"/>
      <c r="AI111" s="333"/>
      <c r="AJ111" s="605"/>
      <c r="AK111" s="605"/>
      <c r="AL111" s="605"/>
      <c r="AM111" s="606"/>
      <c r="AN111" s="185"/>
      <c r="AO111" s="188"/>
      <c r="AP111" s="188"/>
      <c r="AS111" s="329" t="s">
        <v>96</v>
      </c>
      <c r="AT111" s="330"/>
      <c r="AU111" s="23">
        <f t="shared" si="19"/>
        <v>0</v>
      </c>
      <c r="AV111" s="22" t="str">
        <f t="shared" si="20"/>
        <v>入力なし</v>
      </c>
      <c r="AW111" s="139" t="str">
        <f t="shared" si="25"/>
        <v/>
      </c>
      <c r="AX111" s="139" t="str">
        <f t="shared" si="21"/>
        <v/>
      </c>
      <c r="AY111" s="139" t="str">
        <f t="shared" si="22"/>
        <v/>
      </c>
      <c r="AZ111" s="139" t="str">
        <f t="shared" si="16"/>
        <v/>
      </c>
      <c r="BA111" s="315" t="str">
        <f>IF(OR(AV111="入力なし",AZ111=""),"",CONCATENATE("■入力してください：",AZ111))</f>
        <v/>
      </c>
      <c r="BB111" s="321"/>
      <c r="BC111" s="321"/>
      <c r="BD111" s="321"/>
      <c r="BE111" s="321"/>
      <c r="BF111" s="321"/>
      <c r="BG111" s="321"/>
      <c r="BH111" s="321"/>
      <c r="BI111" s="139" t="str">
        <f t="shared" si="23"/>
        <v/>
      </c>
      <c r="BJ111" s="315" t="str">
        <f t="shared" si="18"/>
        <v/>
      </c>
      <c r="BK111" s="23">
        <f t="shared" si="24"/>
        <v>0</v>
      </c>
    </row>
    <row r="112" spans="1:63" ht="20.100000000000001" customHeight="1">
      <c r="A112" s="20" t="str">
        <f t="shared" si="15"/>
        <v/>
      </c>
      <c r="C112" s="331" t="s">
        <v>97</v>
      </c>
      <c r="D112" s="332"/>
      <c r="E112" s="410"/>
      <c r="F112" s="410"/>
      <c r="G112" s="410"/>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412"/>
      <c r="AD112" s="412"/>
      <c r="AE112" s="333"/>
      <c r="AF112" s="333"/>
      <c r="AG112" s="333"/>
      <c r="AH112" s="333"/>
      <c r="AI112" s="333"/>
      <c r="AJ112" s="605"/>
      <c r="AK112" s="605"/>
      <c r="AL112" s="605"/>
      <c r="AM112" s="606"/>
      <c r="AN112" s="185"/>
      <c r="AO112" s="188"/>
      <c r="AP112" s="188"/>
      <c r="AS112" s="329" t="s">
        <v>97</v>
      </c>
      <c r="AT112" s="330"/>
      <c r="AU112" s="23">
        <f t="shared" si="19"/>
        <v>0</v>
      </c>
      <c r="AV112" s="22" t="str">
        <f t="shared" si="20"/>
        <v>入力なし</v>
      </c>
      <c r="AW112" s="139" t="str">
        <f t="shared" si="25"/>
        <v/>
      </c>
      <c r="AX112" s="139" t="str">
        <f t="shared" si="21"/>
        <v/>
      </c>
      <c r="AY112" s="139" t="str">
        <f t="shared" si="22"/>
        <v/>
      </c>
      <c r="AZ112" s="139" t="str">
        <f t="shared" si="16"/>
        <v/>
      </c>
      <c r="BA112" s="315" t="str">
        <f>IF(OR(AV112="入力なし",AZ112=""),"",CONCATENATE("■入力してください：",AZ112))</f>
        <v/>
      </c>
      <c r="BB112" s="321"/>
      <c r="BC112" s="321"/>
      <c r="BD112" s="321"/>
      <c r="BE112" s="321"/>
      <c r="BF112" s="321"/>
      <c r="BG112" s="321"/>
      <c r="BH112" s="321"/>
      <c r="BI112" s="139" t="str">
        <f t="shared" si="23"/>
        <v/>
      </c>
      <c r="BJ112" s="315" t="str">
        <f>IF(OR(AV112="入力なし",BI112=""),"",BI112)</f>
        <v/>
      </c>
      <c r="BK112" s="23">
        <f t="shared" si="24"/>
        <v>0</v>
      </c>
    </row>
    <row r="113" spans="1:63" ht="20.100000000000001" customHeight="1">
      <c r="A113" s="20" t="str">
        <f t="shared" si="15"/>
        <v/>
      </c>
      <c r="C113" s="331" t="s">
        <v>98</v>
      </c>
      <c r="D113" s="332"/>
      <c r="E113" s="410"/>
      <c r="F113" s="410"/>
      <c r="G113" s="410"/>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412"/>
      <c r="AD113" s="412"/>
      <c r="AE113" s="333"/>
      <c r="AF113" s="333"/>
      <c r="AG113" s="333"/>
      <c r="AH113" s="333"/>
      <c r="AI113" s="333"/>
      <c r="AJ113" s="605"/>
      <c r="AK113" s="605"/>
      <c r="AL113" s="605"/>
      <c r="AM113" s="606"/>
      <c r="AN113" s="185"/>
      <c r="AO113" s="188"/>
      <c r="AP113" s="188"/>
      <c r="AS113" s="329" t="s">
        <v>98</v>
      </c>
      <c r="AT113" s="330"/>
      <c r="AU113" s="23">
        <f t="shared" si="19"/>
        <v>0</v>
      </c>
      <c r="AV113" s="22" t="str">
        <f t="shared" si="20"/>
        <v>入力なし</v>
      </c>
      <c r="AW113" s="139" t="str">
        <f t="shared" si="25"/>
        <v/>
      </c>
      <c r="AX113" s="139" t="str">
        <f t="shared" si="21"/>
        <v/>
      </c>
      <c r="AY113" s="139" t="str">
        <f t="shared" si="22"/>
        <v/>
      </c>
      <c r="AZ113" s="139" t="str">
        <f t="shared" si="16"/>
        <v/>
      </c>
      <c r="BA113" s="315" t="str">
        <f>IF(OR(AV113="入力なし",AZ113=""),"",CONCATENATE("■入力してください：",AZ113))</f>
        <v/>
      </c>
      <c r="BB113" s="321"/>
      <c r="BC113" s="321"/>
      <c r="BD113" s="321"/>
      <c r="BE113" s="321"/>
      <c r="BF113" s="321"/>
      <c r="BG113" s="321"/>
      <c r="BH113" s="321"/>
      <c r="BI113" s="139" t="str">
        <f t="shared" si="23"/>
        <v/>
      </c>
      <c r="BJ113" s="315" t="str">
        <f>IF(OR(AV113="入力なし",BI113=""),"",BI113)</f>
        <v/>
      </c>
      <c r="BK113" s="23">
        <f t="shared" si="24"/>
        <v>0</v>
      </c>
    </row>
    <row r="114" spans="1:63" ht="20.100000000000001" customHeight="1">
      <c r="A114" s="20" t="str">
        <f t="shared" si="15"/>
        <v/>
      </c>
      <c r="C114" s="395" t="s">
        <v>99</v>
      </c>
      <c r="D114" s="396"/>
      <c r="E114" s="411"/>
      <c r="F114" s="411"/>
      <c r="G114" s="411"/>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3"/>
      <c r="AD114" s="433"/>
      <c r="AE114" s="432"/>
      <c r="AF114" s="432"/>
      <c r="AG114" s="432"/>
      <c r="AH114" s="432"/>
      <c r="AI114" s="432"/>
      <c r="AJ114" s="605"/>
      <c r="AK114" s="605"/>
      <c r="AL114" s="605"/>
      <c r="AM114" s="606"/>
      <c r="AN114" s="185"/>
      <c r="AO114" s="188"/>
      <c r="AP114" s="188"/>
      <c r="AS114" s="329" t="s">
        <v>99</v>
      </c>
      <c r="AT114" s="330"/>
      <c r="AU114" s="23">
        <f t="shared" si="19"/>
        <v>0</v>
      </c>
      <c r="AV114" s="22" t="str">
        <f t="shared" si="20"/>
        <v>入力なし</v>
      </c>
      <c r="AW114" s="139" t="str">
        <f t="shared" si="25"/>
        <v/>
      </c>
      <c r="AX114" s="139" t="str">
        <f t="shared" si="21"/>
        <v/>
      </c>
      <c r="AY114" s="139" t="str">
        <f t="shared" si="22"/>
        <v/>
      </c>
      <c r="AZ114" s="139" t="str">
        <f t="shared" si="16"/>
        <v/>
      </c>
      <c r="BA114" s="315" t="str">
        <f>IF(OR(AV114="入力なし",AZ114=""),"",CONCATENATE("■入力してください：",AZ114))</f>
        <v/>
      </c>
      <c r="BB114" s="321"/>
      <c r="BC114" s="321"/>
      <c r="BD114" s="321"/>
      <c r="BE114" s="321"/>
      <c r="BF114" s="321"/>
      <c r="BG114" s="321"/>
      <c r="BH114" s="321"/>
      <c r="BI114" s="139" t="str">
        <f t="shared" si="23"/>
        <v/>
      </c>
      <c r="BJ114" s="315" t="str">
        <f>IF(OR(AV114="入力なし",BI114=""),"",BI114)</f>
        <v/>
      </c>
      <c r="BK114" s="23">
        <f t="shared" si="24"/>
        <v>0</v>
      </c>
    </row>
    <row r="115" spans="1:63">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40"/>
      <c r="AP115" s="188"/>
    </row>
    <row r="116" spans="1:63">
      <c r="AP116" s="188"/>
    </row>
  </sheetData>
  <sheetProtection algorithmName="SHA-512" hashValue="kIKleL/0FRy4A+yZXNRPyUNWygfK+ERZ3EdEIr02IrFmd/yenKH7Z8OGFlFKbeewrixz1EbbWt3/QqVJtMnE9A==" saltValue="rMkK1R9qFvEdIbI7e54E2g==" spinCount="100000" sheet="1" formatCells="0" formatRows="0" insertHyperlinks="0" sort="0" autoFilter="0"/>
  <autoFilter ref="A13:AM114" xr:uid="{00000000-0009-0000-0000-000004000000}">
    <filterColumn colId="2"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30" showButton="0"/>
    <filterColumn colId="31" showButton="0"/>
    <filterColumn colId="32" showButton="0"/>
    <filterColumn colId="33" showButton="0"/>
    <filterColumn colId="35" showButton="0"/>
    <filterColumn colId="36" showButton="0"/>
    <filterColumn colId="37" showButton="0"/>
  </autoFilter>
  <mergeCells count="958">
    <mergeCell ref="BB12:BH12"/>
    <mergeCell ref="BB13:BC13"/>
    <mergeCell ref="BD13:BE13"/>
    <mergeCell ref="BF13:BG13"/>
    <mergeCell ref="BK12:BK13"/>
    <mergeCell ref="C1:AM2"/>
    <mergeCell ref="BI12:BJ12"/>
    <mergeCell ref="AS101:AT101"/>
    <mergeCell ref="AS102:AT102"/>
    <mergeCell ref="AS92:AT92"/>
    <mergeCell ref="AS93:AT93"/>
    <mergeCell ref="AS94:AT94"/>
    <mergeCell ref="AS95:AT95"/>
    <mergeCell ref="AS96:AT96"/>
    <mergeCell ref="AS97:AT97"/>
    <mergeCell ref="AS98:AT98"/>
    <mergeCell ref="AS99:AT99"/>
    <mergeCell ref="AS100:AT100"/>
    <mergeCell ref="AS83:AT83"/>
    <mergeCell ref="AS84:AT84"/>
    <mergeCell ref="AS85:AT85"/>
    <mergeCell ref="AS86:AT86"/>
    <mergeCell ref="AS87:AT87"/>
    <mergeCell ref="AS88:AT88"/>
    <mergeCell ref="AS103:AT103"/>
    <mergeCell ref="AS113:AT113"/>
    <mergeCell ref="AS114:AT114"/>
    <mergeCell ref="AS104:AT104"/>
    <mergeCell ref="AS105:AT105"/>
    <mergeCell ref="AS106:AT106"/>
    <mergeCell ref="AS107:AT107"/>
    <mergeCell ref="AS108:AT108"/>
    <mergeCell ref="AS109:AT109"/>
    <mergeCell ref="AS110:AT110"/>
    <mergeCell ref="AS111:AT111"/>
    <mergeCell ref="AS112:AT112"/>
    <mergeCell ref="AS89:AT89"/>
    <mergeCell ref="AS90:AT90"/>
    <mergeCell ref="AS91:AT91"/>
    <mergeCell ref="AS74:AT74"/>
    <mergeCell ref="AS75:AT75"/>
    <mergeCell ref="AS76:AT76"/>
    <mergeCell ref="AS77:AT77"/>
    <mergeCell ref="AS78:AT78"/>
    <mergeCell ref="AS79:AT79"/>
    <mergeCell ref="AS80:AT80"/>
    <mergeCell ref="AS81:AT81"/>
    <mergeCell ref="AS82:AT82"/>
    <mergeCell ref="AS65:AT65"/>
    <mergeCell ref="AS66:AT66"/>
    <mergeCell ref="AS67:AT67"/>
    <mergeCell ref="AS68:AT68"/>
    <mergeCell ref="AS69:AT69"/>
    <mergeCell ref="AS70:AT70"/>
    <mergeCell ref="AS71:AT71"/>
    <mergeCell ref="AS72:AT72"/>
    <mergeCell ref="AS73:AT73"/>
    <mergeCell ref="AS56:AT56"/>
    <mergeCell ref="AS57:AT57"/>
    <mergeCell ref="AS58:AT58"/>
    <mergeCell ref="AS59:AT59"/>
    <mergeCell ref="AS60:AT60"/>
    <mergeCell ref="AS61:AT61"/>
    <mergeCell ref="AS62:AT62"/>
    <mergeCell ref="AS63:AT63"/>
    <mergeCell ref="AS64:AT64"/>
    <mergeCell ref="AS47:AT47"/>
    <mergeCell ref="AS48:AT48"/>
    <mergeCell ref="AS49:AT49"/>
    <mergeCell ref="AS50:AT50"/>
    <mergeCell ref="AS51:AT51"/>
    <mergeCell ref="AS52:AT52"/>
    <mergeCell ref="AS53:AT53"/>
    <mergeCell ref="AS54:AT54"/>
    <mergeCell ref="AS55:AT55"/>
    <mergeCell ref="AS38:AT38"/>
    <mergeCell ref="AS39:AT39"/>
    <mergeCell ref="AS40:AT40"/>
    <mergeCell ref="AS41:AT41"/>
    <mergeCell ref="AS42:AT42"/>
    <mergeCell ref="AS43:AT43"/>
    <mergeCell ref="AS44:AT44"/>
    <mergeCell ref="AS45:AT45"/>
    <mergeCell ref="AS46:AT46"/>
    <mergeCell ref="AS28:AT28"/>
    <mergeCell ref="AS29:AT29"/>
    <mergeCell ref="AS30:AT30"/>
    <mergeCell ref="AS32:AT32"/>
    <mergeCell ref="AS33:AT33"/>
    <mergeCell ref="AS34:AT34"/>
    <mergeCell ref="AS35:AT35"/>
    <mergeCell ref="AS36:AT36"/>
    <mergeCell ref="AS37:AT37"/>
    <mergeCell ref="AS31:AT31"/>
    <mergeCell ref="AS19:AT19"/>
    <mergeCell ref="AS20:AT20"/>
    <mergeCell ref="AS21:AT21"/>
    <mergeCell ref="AS22:AT22"/>
    <mergeCell ref="AS23:AT23"/>
    <mergeCell ref="AS24:AT24"/>
    <mergeCell ref="AS25:AT25"/>
    <mergeCell ref="AS26:AT26"/>
    <mergeCell ref="AS27:AT27"/>
    <mergeCell ref="AS12:AT13"/>
    <mergeCell ref="AV12:AV13"/>
    <mergeCell ref="AW12:AY12"/>
    <mergeCell ref="AZ12:BA12"/>
    <mergeCell ref="AS14:AT15"/>
    <mergeCell ref="AS16:AT16"/>
    <mergeCell ref="AS17:AT17"/>
    <mergeCell ref="AS18:AT18"/>
    <mergeCell ref="AU12:AU13"/>
    <mergeCell ref="Q16:X16"/>
    <mergeCell ref="Y14:AB14"/>
    <mergeCell ref="Y15:AB15"/>
    <mergeCell ref="Y16:AB16"/>
    <mergeCell ref="H112:P112"/>
    <mergeCell ref="H113:P113"/>
    <mergeCell ref="H114:P114"/>
    <mergeCell ref="Q21:X21"/>
    <mergeCell ref="Q22:X22"/>
    <mergeCell ref="Q23:X23"/>
    <mergeCell ref="Q24:X24"/>
    <mergeCell ref="Q25:X25"/>
    <mergeCell ref="Q26:X26"/>
    <mergeCell ref="Q27:X27"/>
    <mergeCell ref="Q28:X28"/>
    <mergeCell ref="Q29:X29"/>
    <mergeCell ref="Q30:X30"/>
    <mergeCell ref="Q31:X31"/>
    <mergeCell ref="Q32:X32"/>
    <mergeCell ref="Q33:X33"/>
    <mergeCell ref="Q34:X34"/>
    <mergeCell ref="Q35:X35"/>
    <mergeCell ref="Q36:X36"/>
    <mergeCell ref="Q37:X37"/>
    <mergeCell ref="AP14:AP35"/>
    <mergeCell ref="AE16:AI16"/>
    <mergeCell ref="AE18:AI18"/>
    <mergeCell ref="AE20:AI20"/>
    <mergeCell ref="AE17:AI17"/>
    <mergeCell ref="AE21:AI21"/>
    <mergeCell ref="AE24:AI24"/>
    <mergeCell ref="AE27:AI27"/>
    <mergeCell ref="AE30:AI30"/>
    <mergeCell ref="AE32:AI32"/>
    <mergeCell ref="AJ25:AM25"/>
    <mergeCell ref="AJ26:AM26"/>
    <mergeCell ref="AJ27:AM27"/>
    <mergeCell ref="AJ28:AM28"/>
    <mergeCell ref="AJ29:AM29"/>
    <mergeCell ref="AJ30:AM30"/>
    <mergeCell ref="AJ31:AM31"/>
    <mergeCell ref="AJ32:AM32"/>
    <mergeCell ref="AJ16:AM16"/>
    <mergeCell ref="AJ17:AM17"/>
    <mergeCell ref="AJ18:AM18"/>
    <mergeCell ref="AJ19:AM19"/>
    <mergeCell ref="AJ20:AM20"/>
    <mergeCell ref="AJ23:AM23"/>
    <mergeCell ref="E4:G4"/>
    <mergeCell ref="E5:G5"/>
    <mergeCell ref="H5:L5"/>
    <mergeCell ref="M5:P5"/>
    <mergeCell ref="E6:G6"/>
    <mergeCell ref="H6:K6"/>
    <mergeCell ref="E8:G8"/>
    <mergeCell ref="H8:P8"/>
    <mergeCell ref="M4:P4"/>
    <mergeCell ref="H4:L4"/>
    <mergeCell ref="M6:P6"/>
    <mergeCell ref="C17:D17"/>
    <mergeCell ref="E17:G17"/>
    <mergeCell ref="AC17:AD17"/>
    <mergeCell ref="AC18:AD18"/>
    <mergeCell ref="C16:D16"/>
    <mergeCell ref="E16:G16"/>
    <mergeCell ref="AE14:AI15"/>
    <mergeCell ref="C14:D15"/>
    <mergeCell ref="E14:G15"/>
    <mergeCell ref="AC14:AD15"/>
    <mergeCell ref="AC16:AD16"/>
    <mergeCell ref="C18:D18"/>
    <mergeCell ref="E18:G18"/>
    <mergeCell ref="H17:P17"/>
    <mergeCell ref="H18:P18"/>
    <mergeCell ref="Q17:X17"/>
    <mergeCell ref="Q18:X18"/>
    <mergeCell ref="Y17:AB17"/>
    <mergeCell ref="Y18:AB18"/>
    <mergeCell ref="H14:P14"/>
    <mergeCell ref="H15:P15"/>
    <mergeCell ref="H16:P16"/>
    <mergeCell ref="Q14:X14"/>
    <mergeCell ref="Q15:X15"/>
    <mergeCell ref="AC21:AD21"/>
    <mergeCell ref="AC22:AD22"/>
    <mergeCell ref="C21:D21"/>
    <mergeCell ref="E21:G21"/>
    <mergeCell ref="C20:D20"/>
    <mergeCell ref="E20:G20"/>
    <mergeCell ref="AE19:AI19"/>
    <mergeCell ref="C19:D19"/>
    <mergeCell ref="E19:G19"/>
    <mergeCell ref="AC19:AD19"/>
    <mergeCell ref="AC20:AD20"/>
    <mergeCell ref="H19:P19"/>
    <mergeCell ref="H20:P20"/>
    <mergeCell ref="H21:P21"/>
    <mergeCell ref="H22:P22"/>
    <mergeCell ref="Q19:X19"/>
    <mergeCell ref="Q20:X20"/>
    <mergeCell ref="Y19:AB19"/>
    <mergeCell ref="Y20:AB20"/>
    <mergeCell ref="C24:D24"/>
    <mergeCell ref="E24:G24"/>
    <mergeCell ref="AE23:AI23"/>
    <mergeCell ref="AC23:AD23"/>
    <mergeCell ref="AC24:AD24"/>
    <mergeCell ref="AE22:AI22"/>
    <mergeCell ref="C23:D23"/>
    <mergeCell ref="E23:G23"/>
    <mergeCell ref="C22:D22"/>
    <mergeCell ref="E22:G22"/>
    <mergeCell ref="Y22:AB22"/>
    <mergeCell ref="Y23:AB23"/>
    <mergeCell ref="Y24:AB24"/>
    <mergeCell ref="H23:P23"/>
    <mergeCell ref="H24:P24"/>
    <mergeCell ref="AC27:AD27"/>
    <mergeCell ref="AC28:AD28"/>
    <mergeCell ref="AE26:AI26"/>
    <mergeCell ref="C27:D27"/>
    <mergeCell ref="E27:G27"/>
    <mergeCell ref="C26:D26"/>
    <mergeCell ref="E26:G26"/>
    <mergeCell ref="AE25:AI25"/>
    <mergeCell ref="AC25:AD25"/>
    <mergeCell ref="AC26:AD26"/>
    <mergeCell ref="Y25:AB25"/>
    <mergeCell ref="Y26:AB26"/>
    <mergeCell ref="Y27:AB27"/>
    <mergeCell ref="C25:D25"/>
    <mergeCell ref="E25:G25"/>
    <mergeCell ref="H25:P25"/>
    <mergeCell ref="H26:P26"/>
    <mergeCell ref="H27:P27"/>
    <mergeCell ref="C30:D30"/>
    <mergeCell ref="E30:G30"/>
    <mergeCell ref="AE29:AI29"/>
    <mergeCell ref="AC29:AD29"/>
    <mergeCell ref="AC30:AD30"/>
    <mergeCell ref="AE28:AI28"/>
    <mergeCell ref="C29:D29"/>
    <mergeCell ref="E29:G29"/>
    <mergeCell ref="C28:D28"/>
    <mergeCell ref="E28:G28"/>
    <mergeCell ref="Y28:AB28"/>
    <mergeCell ref="Y29:AB29"/>
    <mergeCell ref="Y30:AB30"/>
    <mergeCell ref="H28:P28"/>
    <mergeCell ref="H29:P29"/>
    <mergeCell ref="H30:P30"/>
    <mergeCell ref="C32:D32"/>
    <mergeCell ref="E32:G32"/>
    <mergeCell ref="AE31:AI31"/>
    <mergeCell ref="AC31:AD31"/>
    <mergeCell ref="AC32:AD32"/>
    <mergeCell ref="Y31:AB31"/>
    <mergeCell ref="Y32:AB32"/>
    <mergeCell ref="C31:D31"/>
    <mergeCell ref="E31:G31"/>
    <mergeCell ref="H31:P31"/>
    <mergeCell ref="H32:P32"/>
    <mergeCell ref="AE34:AI34"/>
    <mergeCell ref="C35:D35"/>
    <mergeCell ref="E35:G35"/>
    <mergeCell ref="C34:D34"/>
    <mergeCell ref="E34:G34"/>
    <mergeCell ref="AE33:AI33"/>
    <mergeCell ref="AC33:AD33"/>
    <mergeCell ref="AC34:AD34"/>
    <mergeCell ref="Y33:AB33"/>
    <mergeCell ref="Y34:AB34"/>
    <mergeCell ref="C33:D33"/>
    <mergeCell ref="E33:G33"/>
    <mergeCell ref="H33:P33"/>
    <mergeCell ref="H34:P34"/>
    <mergeCell ref="H35:P35"/>
    <mergeCell ref="AE36:AI36"/>
    <mergeCell ref="C37:D37"/>
    <mergeCell ref="E37:G37"/>
    <mergeCell ref="C36:D36"/>
    <mergeCell ref="E36:G36"/>
    <mergeCell ref="AE35:AI35"/>
    <mergeCell ref="AC35:AD35"/>
    <mergeCell ref="AC36:AD36"/>
    <mergeCell ref="Y35:AB35"/>
    <mergeCell ref="Y36:AB36"/>
    <mergeCell ref="H36:P36"/>
    <mergeCell ref="H37:P37"/>
    <mergeCell ref="AE38:AI38"/>
    <mergeCell ref="C39:D39"/>
    <mergeCell ref="E39:G39"/>
    <mergeCell ref="C38:D38"/>
    <mergeCell ref="E38:G38"/>
    <mergeCell ref="AE37:AI37"/>
    <mergeCell ref="AC37:AD37"/>
    <mergeCell ref="AC38:AD38"/>
    <mergeCell ref="Y37:AB37"/>
    <mergeCell ref="Y38:AB38"/>
    <mergeCell ref="H38:P38"/>
    <mergeCell ref="H39:P39"/>
    <mergeCell ref="Q38:X38"/>
    <mergeCell ref="Q39:X39"/>
    <mergeCell ref="AE40:AI40"/>
    <mergeCell ref="C41:D41"/>
    <mergeCell ref="E41:G41"/>
    <mergeCell ref="C40:D40"/>
    <mergeCell ref="E40:G40"/>
    <mergeCell ref="AE39:AI39"/>
    <mergeCell ref="AC39:AD39"/>
    <mergeCell ref="AC40:AD40"/>
    <mergeCell ref="Y39:AB39"/>
    <mergeCell ref="Y40:AB40"/>
    <mergeCell ref="H40:P40"/>
    <mergeCell ref="H41:P41"/>
    <mergeCell ref="Q40:X40"/>
    <mergeCell ref="Q41:X41"/>
    <mergeCell ref="AE42:AI42"/>
    <mergeCell ref="C43:D43"/>
    <mergeCell ref="E43:G43"/>
    <mergeCell ref="C42:D42"/>
    <mergeCell ref="E42:G42"/>
    <mergeCell ref="AE41:AI41"/>
    <mergeCell ref="AC41:AD41"/>
    <mergeCell ref="AC42:AD42"/>
    <mergeCell ref="Y41:AB41"/>
    <mergeCell ref="Y42:AB42"/>
    <mergeCell ref="H42:P42"/>
    <mergeCell ref="H43:P43"/>
    <mergeCell ref="Q42:X42"/>
    <mergeCell ref="Q43:X43"/>
    <mergeCell ref="AE44:AI44"/>
    <mergeCell ref="C45:D45"/>
    <mergeCell ref="E45:G45"/>
    <mergeCell ref="C44:D44"/>
    <mergeCell ref="E44:G44"/>
    <mergeCell ref="AE43:AI43"/>
    <mergeCell ref="AC43:AD43"/>
    <mergeCell ref="AC44:AD44"/>
    <mergeCell ref="Y43:AB43"/>
    <mergeCell ref="Y44:AB44"/>
    <mergeCell ref="H44:P44"/>
    <mergeCell ref="H45:P45"/>
    <mergeCell ref="Q44:X44"/>
    <mergeCell ref="Q45:X45"/>
    <mergeCell ref="AE46:AI46"/>
    <mergeCell ref="C47:D47"/>
    <mergeCell ref="E47:G47"/>
    <mergeCell ref="C46:D46"/>
    <mergeCell ref="E46:G46"/>
    <mergeCell ref="AE45:AI45"/>
    <mergeCell ref="AC45:AD45"/>
    <mergeCell ref="AC46:AD46"/>
    <mergeCell ref="Y45:AB45"/>
    <mergeCell ref="Y46:AB46"/>
    <mergeCell ref="H46:P46"/>
    <mergeCell ref="H47:P47"/>
    <mergeCell ref="Q46:X46"/>
    <mergeCell ref="Q47:X47"/>
    <mergeCell ref="AE48:AI48"/>
    <mergeCell ref="C49:D49"/>
    <mergeCell ref="E49:G49"/>
    <mergeCell ref="C48:D48"/>
    <mergeCell ref="E48:G48"/>
    <mergeCell ref="AE47:AI47"/>
    <mergeCell ref="AC47:AD47"/>
    <mergeCell ref="AC48:AD48"/>
    <mergeCell ref="Y47:AB47"/>
    <mergeCell ref="Y48:AB48"/>
    <mergeCell ref="H48:P48"/>
    <mergeCell ref="H49:P49"/>
    <mergeCell ref="Q48:X48"/>
    <mergeCell ref="Q49:X49"/>
    <mergeCell ref="AE50:AI50"/>
    <mergeCell ref="C51:D51"/>
    <mergeCell ref="E51:G51"/>
    <mergeCell ref="C50:D50"/>
    <mergeCell ref="E50:G50"/>
    <mergeCell ref="AE49:AI49"/>
    <mergeCell ref="AC49:AD49"/>
    <mergeCell ref="AC50:AD50"/>
    <mergeCell ref="Y49:AB49"/>
    <mergeCell ref="Y50:AB50"/>
    <mergeCell ref="H50:P50"/>
    <mergeCell ref="H51:P51"/>
    <mergeCell ref="Q50:X50"/>
    <mergeCell ref="Q51:X51"/>
    <mergeCell ref="AE52:AI52"/>
    <mergeCell ref="C53:D53"/>
    <mergeCell ref="E53:G53"/>
    <mergeCell ref="C52:D52"/>
    <mergeCell ref="E52:G52"/>
    <mergeCell ref="AE51:AI51"/>
    <mergeCell ref="AC51:AD51"/>
    <mergeCell ref="AC52:AD52"/>
    <mergeCell ref="Y51:AB51"/>
    <mergeCell ref="Y52:AB52"/>
    <mergeCell ref="H52:P52"/>
    <mergeCell ref="H53:P53"/>
    <mergeCell ref="Q52:X52"/>
    <mergeCell ref="Q53:X53"/>
    <mergeCell ref="AE54:AI54"/>
    <mergeCell ref="C55:D55"/>
    <mergeCell ref="E55:G55"/>
    <mergeCell ref="C54:D54"/>
    <mergeCell ref="E54:G54"/>
    <mergeCell ref="AE53:AI53"/>
    <mergeCell ref="AC53:AD53"/>
    <mergeCell ref="AC54:AD54"/>
    <mergeCell ref="Y53:AB53"/>
    <mergeCell ref="Y54:AB54"/>
    <mergeCell ref="H54:P54"/>
    <mergeCell ref="H55:P55"/>
    <mergeCell ref="Q54:X54"/>
    <mergeCell ref="Q55:X55"/>
    <mergeCell ref="AE56:AI56"/>
    <mergeCell ref="C57:D57"/>
    <mergeCell ref="E57:G57"/>
    <mergeCell ref="C56:D56"/>
    <mergeCell ref="E56:G56"/>
    <mergeCell ref="AE55:AI55"/>
    <mergeCell ref="AC55:AD55"/>
    <mergeCell ref="AC56:AD56"/>
    <mergeCell ref="Y55:AB55"/>
    <mergeCell ref="Y56:AB56"/>
    <mergeCell ref="H56:P56"/>
    <mergeCell ref="H57:P57"/>
    <mergeCell ref="Q56:X56"/>
    <mergeCell ref="Q57:X57"/>
    <mergeCell ref="AE58:AI58"/>
    <mergeCell ref="C59:D59"/>
    <mergeCell ref="E59:G59"/>
    <mergeCell ref="C58:D58"/>
    <mergeCell ref="E58:G58"/>
    <mergeCell ref="AE57:AI57"/>
    <mergeCell ref="AC57:AD57"/>
    <mergeCell ref="AC58:AD58"/>
    <mergeCell ref="Y57:AB57"/>
    <mergeCell ref="Y58:AB58"/>
    <mergeCell ref="H58:P58"/>
    <mergeCell ref="H59:P59"/>
    <mergeCell ref="Q58:X58"/>
    <mergeCell ref="Q59:X59"/>
    <mergeCell ref="AE60:AI60"/>
    <mergeCell ref="C61:D61"/>
    <mergeCell ref="E61:G61"/>
    <mergeCell ref="C60:D60"/>
    <mergeCell ref="E60:G60"/>
    <mergeCell ref="AE59:AI59"/>
    <mergeCell ref="AC59:AD59"/>
    <mergeCell ref="AC60:AD60"/>
    <mergeCell ref="Y59:AB59"/>
    <mergeCell ref="Y60:AB60"/>
    <mergeCell ref="H60:P60"/>
    <mergeCell ref="H61:P61"/>
    <mergeCell ref="Q60:X60"/>
    <mergeCell ref="Q61:X61"/>
    <mergeCell ref="AE62:AI62"/>
    <mergeCell ref="C63:D63"/>
    <mergeCell ref="E63:G63"/>
    <mergeCell ref="C62:D62"/>
    <mergeCell ref="E62:G62"/>
    <mergeCell ref="AE61:AI61"/>
    <mergeCell ref="AC61:AD61"/>
    <mergeCell ref="AC62:AD62"/>
    <mergeCell ref="Y61:AB61"/>
    <mergeCell ref="Y62:AB62"/>
    <mergeCell ref="H62:P62"/>
    <mergeCell ref="H63:P63"/>
    <mergeCell ref="Q62:X62"/>
    <mergeCell ref="Q63:X63"/>
    <mergeCell ref="AE64:AI64"/>
    <mergeCell ref="C65:D65"/>
    <mergeCell ref="E65:G65"/>
    <mergeCell ref="C64:D64"/>
    <mergeCell ref="E64:G64"/>
    <mergeCell ref="AE63:AI63"/>
    <mergeCell ref="AC63:AD63"/>
    <mergeCell ref="AC64:AD64"/>
    <mergeCell ref="Y63:AB63"/>
    <mergeCell ref="Y64:AB64"/>
    <mergeCell ref="H64:P64"/>
    <mergeCell ref="H65:P65"/>
    <mergeCell ref="Q64:X64"/>
    <mergeCell ref="Q65:X65"/>
    <mergeCell ref="AE66:AI66"/>
    <mergeCell ref="C67:D67"/>
    <mergeCell ref="E67:G67"/>
    <mergeCell ref="C66:D66"/>
    <mergeCell ref="E66:G66"/>
    <mergeCell ref="AE65:AI65"/>
    <mergeCell ref="AC65:AD65"/>
    <mergeCell ref="AC66:AD66"/>
    <mergeCell ref="Y65:AB65"/>
    <mergeCell ref="Y66:AB66"/>
    <mergeCell ref="H66:P66"/>
    <mergeCell ref="H67:P67"/>
    <mergeCell ref="Q66:X66"/>
    <mergeCell ref="Q67:X67"/>
    <mergeCell ref="AE68:AI68"/>
    <mergeCell ref="C69:D69"/>
    <mergeCell ref="E69:G69"/>
    <mergeCell ref="C68:D68"/>
    <mergeCell ref="E68:G68"/>
    <mergeCell ref="AE67:AI67"/>
    <mergeCell ref="AC67:AD67"/>
    <mergeCell ref="AC68:AD68"/>
    <mergeCell ref="Y67:AB67"/>
    <mergeCell ref="Y68:AB68"/>
    <mergeCell ref="H68:P68"/>
    <mergeCell ref="H69:P69"/>
    <mergeCell ref="Q68:X68"/>
    <mergeCell ref="Q69:X69"/>
    <mergeCell ref="AE70:AI70"/>
    <mergeCell ref="C71:D71"/>
    <mergeCell ref="E71:G71"/>
    <mergeCell ref="C70:D70"/>
    <mergeCell ref="E70:G70"/>
    <mergeCell ref="AE69:AI69"/>
    <mergeCell ref="AC69:AD69"/>
    <mergeCell ref="AC70:AD70"/>
    <mergeCell ref="Y69:AB69"/>
    <mergeCell ref="Y70:AB70"/>
    <mergeCell ref="H70:P70"/>
    <mergeCell ref="H71:P71"/>
    <mergeCell ref="Q70:X70"/>
    <mergeCell ref="Q71:X71"/>
    <mergeCell ref="AE72:AI72"/>
    <mergeCell ref="C73:D73"/>
    <mergeCell ref="E73:G73"/>
    <mergeCell ref="C72:D72"/>
    <mergeCell ref="E72:G72"/>
    <mergeCell ref="AE71:AI71"/>
    <mergeCell ref="AC71:AD71"/>
    <mergeCell ref="AC72:AD72"/>
    <mergeCell ref="Y71:AB71"/>
    <mergeCell ref="Y72:AB72"/>
    <mergeCell ref="H72:P72"/>
    <mergeCell ref="H73:P73"/>
    <mergeCell ref="Q72:X72"/>
    <mergeCell ref="Q73:X73"/>
    <mergeCell ref="AE74:AI74"/>
    <mergeCell ref="C75:D75"/>
    <mergeCell ref="E75:G75"/>
    <mergeCell ref="C74:D74"/>
    <mergeCell ref="E74:G74"/>
    <mergeCell ref="AE73:AI73"/>
    <mergeCell ref="AC73:AD73"/>
    <mergeCell ref="AC74:AD74"/>
    <mergeCell ref="Y73:AB73"/>
    <mergeCell ref="Y74:AB74"/>
    <mergeCell ref="H74:P74"/>
    <mergeCell ref="H75:P75"/>
    <mergeCell ref="Q74:X74"/>
    <mergeCell ref="Q75:X75"/>
    <mergeCell ref="AE76:AI76"/>
    <mergeCell ref="C77:D77"/>
    <mergeCell ref="E77:G77"/>
    <mergeCell ref="C76:D76"/>
    <mergeCell ref="E76:G76"/>
    <mergeCell ref="AE75:AI75"/>
    <mergeCell ref="AC75:AD75"/>
    <mergeCell ref="AC76:AD76"/>
    <mergeCell ref="Y75:AB75"/>
    <mergeCell ref="Y76:AB76"/>
    <mergeCell ref="H76:P76"/>
    <mergeCell ref="H77:P77"/>
    <mergeCell ref="Q76:X76"/>
    <mergeCell ref="Q77:X77"/>
    <mergeCell ref="AE78:AI78"/>
    <mergeCell ref="C79:D79"/>
    <mergeCell ref="E79:G79"/>
    <mergeCell ref="C78:D78"/>
    <mergeCell ref="E78:G78"/>
    <mergeCell ref="AE77:AI77"/>
    <mergeCell ref="AC77:AD77"/>
    <mergeCell ref="AC78:AD78"/>
    <mergeCell ref="Y77:AB77"/>
    <mergeCell ref="Y78:AB78"/>
    <mergeCell ref="H78:P78"/>
    <mergeCell ref="H79:P79"/>
    <mergeCell ref="Q78:X78"/>
    <mergeCell ref="Q79:X79"/>
    <mergeCell ref="AE80:AI80"/>
    <mergeCell ref="C81:D81"/>
    <mergeCell ref="E81:G81"/>
    <mergeCell ref="C80:D80"/>
    <mergeCell ref="E80:G80"/>
    <mergeCell ref="AE79:AI79"/>
    <mergeCell ref="AC79:AD79"/>
    <mergeCell ref="AC80:AD80"/>
    <mergeCell ref="Y79:AB79"/>
    <mergeCell ref="Y80:AB80"/>
    <mergeCell ref="H80:P80"/>
    <mergeCell ref="H81:P81"/>
    <mergeCell ref="Q80:X80"/>
    <mergeCell ref="Q81:X81"/>
    <mergeCell ref="AE82:AI82"/>
    <mergeCell ref="C83:D83"/>
    <mergeCell ref="E83:G83"/>
    <mergeCell ref="C82:D82"/>
    <mergeCell ref="E82:G82"/>
    <mergeCell ref="AE81:AI81"/>
    <mergeCell ref="AC81:AD81"/>
    <mergeCell ref="AC82:AD82"/>
    <mergeCell ref="Y81:AB81"/>
    <mergeCell ref="Y82:AB82"/>
    <mergeCell ref="H82:P82"/>
    <mergeCell ref="H83:P83"/>
    <mergeCell ref="Q82:X82"/>
    <mergeCell ref="Q83:X83"/>
    <mergeCell ref="AE84:AI84"/>
    <mergeCell ref="C85:D85"/>
    <mergeCell ref="E85:G85"/>
    <mergeCell ref="C84:D84"/>
    <mergeCell ref="E84:G84"/>
    <mergeCell ref="AE83:AI83"/>
    <mergeCell ref="AC83:AD83"/>
    <mergeCell ref="AC84:AD84"/>
    <mergeCell ref="Y83:AB83"/>
    <mergeCell ref="Y84:AB84"/>
    <mergeCell ref="H84:P84"/>
    <mergeCell ref="H85:P85"/>
    <mergeCell ref="Q84:X84"/>
    <mergeCell ref="Q85:X85"/>
    <mergeCell ref="AE86:AI86"/>
    <mergeCell ref="C87:D87"/>
    <mergeCell ref="E87:G87"/>
    <mergeCell ref="C86:D86"/>
    <mergeCell ref="E86:G86"/>
    <mergeCell ref="AE85:AI85"/>
    <mergeCell ref="AC85:AD85"/>
    <mergeCell ref="AC86:AD86"/>
    <mergeCell ref="Y85:AB85"/>
    <mergeCell ref="Y86:AB86"/>
    <mergeCell ref="H86:P86"/>
    <mergeCell ref="H87:P87"/>
    <mergeCell ref="Q86:X86"/>
    <mergeCell ref="Q87:X87"/>
    <mergeCell ref="AE88:AI88"/>
    <mergeCell ref="C89:D89"/>
    <mergeCell ref="E89:G89"/>
    <mergeCell ref="C88:D88"/>
    <mergeCell ref="E88:G88"/>
    <mergeCell ref="AE87:AI87"/>
    <mergeCell ref="AC87:AD87"/>
    <mergeCell ref="AC88:AD88"/>
    <mergeCell ref="Y87:AB87"/>
    <mergeCell ref="Y88:AB88"/>
    <mergeCell ref="H88:P88"/>
    <mergeCell ref="H89:P89"/>
    <mergeCell ref="Q88:X88"/>
    <mergeCell ref="Q89:X89"/>
    <mergeCell ref="AE90:AI90"/>
    <mergeCell ref="C91:D91"/>
    <mergeCell ref="E91:G91"/>
    <mergeCell ref="C90:D90"/>
    <mergeCell ref="E90:G90"/>
    <mergeCell ref="AE89:AI89"/>
    <mergeCell ref="AC89:AD89"/>
    <mergeCell ref="AC90:AD90"/>
    <mergeCell ref="Y89:AB89"/>
    <mergeCell ref="Y90:AB90"/>
    <mergeCell ref="H90:P90"/>
    <mergeCell ref="H91:P91"/>
    <mergeCell ref="Q90:X90"/>
    <mergeCell ref="Q91:X91"/>
    <mergeCell ref="AE92:AI92"/>
    <mergeCell ref="C93:D93"/>
    <mergeCell ref="E93:G93"/>
    <mergeCell ref="C92:D92"/>
    <mergeCell ref="E92:G92"/>
    <mergeCell ref="AE91:AI91"/>
    <mergeCell ref="AC91:AD91"/>
    <mergeCell ref="AC92:AD92"/>
    <mergeCell ref="Y91:AB91"/>
    <mergeCell ref="Y92:AB92"/>
    <mergeCell ref="H92:P92"/>
    <mergeCell ref="H93:P93"/>
    <mergeCell ref="Q92:X92"/>
    <mergeCell ref="Q93:X93"/>
    <mergeCell ref="AE94:AI94"/>
    <mergeCell ref="C95:D95"/>
    <mergeCell ref="E95:G95"/>
    <mergeCell ref="C94:D94"/>
    <mergeCell ref="E94:G94"/>
    <mergeCell ref="AE93:AI93"/>
    <mergeCell ref="AC93:AD93"/>
    <mergeCell ref="AC94:AD94"/>
    <mergeCell ref="Y93:AB93"/>
    <mergeCell ref="Y94:AB94"/>
    <mergeCell ref="H94:P94"/>
    <mergeCell ref="H95:P95"/>
    <mergeCell ref="Q94:X94"/>
    <mergeCell ref="Q95:X95"/>
    <mergeCell ref="AE96:AI96"/>
    <mergeCell ref="C97:D97"/>
    <mergeCell ref="E97:G97"/>
    <mergeCell ref="C96:D96"/>
    <mergeCell ref="E96:G96"/>
    <mergeCell ref="AE95:AI95"/>
    <mergeCell ref="AC95:AD95"/>
    <mergeCell ref="AC96:AD96"/>
    <mergeCell ref="Y95:AB95"/>
    <mergeCell ref="Y96:AB96"/>
    <mergeCell ref="H96:P96"/>
    <mergeCell ref="H97:P97"/>
    <mergeCell ref="Q96:X96"/>
    <mergeCell ref="Q97:X97"/>
    <mergeCell ref="AE98:AI98"/>
    <mergeCell ref="C99:D99"/>
    <mergeCell ref="E99:G99"/>
    <mergeCell ref="C98:D98"/>
    <mergeCell ref="E98:G98"/>
    <mergeCell ref="AE97:AI97"/>
    <mergeCell ref="AC97:AD97"/>
    <mergeCell ref="AC98:AD98"/>
    <mergeCell ref="Y97:AB97"/>
    <mergeCell ref="Y98:AB98"/>
    <mergeCell ref="H98:P98"/>
    <mergeCell ref="H99:P99"/>
    <mergeCell ref="Q98:X98"/>
    <mergeCell ref="Q99:X99"/>
    <mergeCell ref="AE100:AI100"/>
    <mergeCell ref="C101:D101"/>
    <mergeCell ref="E101:G101"/>
    <mergeCell ref="C100:D100"/>
    <mergeCell ref="E100:G100"/>
    <mergeCell ref="AE99:AI99"/>
    <mergeCell ref="AC99:AD99"/>
    <mergeCell ref="AC100:AD100"/>
    <mergeCell ref="Y99:AB99"/>
    <mergeCell ref="Y100:AB100"/>
    <mergeCell ref="H100:P100"/>
    <mergeCell ref="H101:P101"/>
    <mergeCell ref="Q100:X100"/>
    <mergeCell ref="Q101:X101"/>
    <mergeCell ref="AE102:AI102"/>
    <mergeCell ref="C103:D103"/>
    <mergeCell ref="E103:G103"/>
    <mergeCell ref="C102:D102"/>
    <mergeCell ref="E102:G102"/>
    <mergeCell ref="AE101:AI101"/>
    <mergeCell ref="AC101:AD101"/>
    <mergeCell ref="AC102:AD102"/>
    <mergeCell ref="Y101:AB101"/>
    <mergeCell ref="Y102:AB102"/>
    <mergeCell ref="AC103:AD103"/>
    <mergeCell ref="H102:P102"/>
    <mergeCell ref="H103:P103"/>
    <mergeCell ref="Q102:X102"/>
    <mergeCell ref="Q103:X103"/>
    <mergeCell ref="AE114:AI114"/>
    <mergeCell ref="C114:D114"/>
    <mergeCell ref="E114:G114"/>
    <mergeCell ref="AE113:AI113"/>
    <mergeCell ref="E113:G113"/>
    <mergeCell ref="AE111:AI111"/>
    <mergeCell ref="AE110:AI110"/>
    <mergeCell ref="AE107:AI107"/>
    <mergeCell ref="AE106:AI106"/>
    <mergeCell ref="AE109:AI109"/>
    <mergeCell ref="AE108:AI108"/>
    <mergeCell ref="AC106:AD106"/>
    <mergeCell ref="AC107:AD107"/>
    <mergeCell ref="AC108:AD108"/>
    <mergeCell ref="AC109:AD109"/>
    <mergeCell ref="AC110:AD110"/>
    <mergeCell ref="AC111:AD111"/>
    <mergeCell ref="C107:D107"/>
    <mergeCell ref="E107:G107"/>
    <mergeCell ref="C106:D106"/>
    <mergeCell ref="E106:G106"/>
    <mergeCell ref="C111:D111"/>
    <mergeCell ref="E111:G111"/>
    <mergeCell ref="C110:D110"/>
    <mergeCell ref="E110:G110"/>
    <mergeCell ref="C109:D109"/>
    <mergeCell ref="E109:G109"/>
    <mergeCell ref="C108:D108"/>
    <mergeCell ref="E108:G108"/>
    <mergeCell ref="H105:P105"/>
    <mergeCell ref="H106:P106"/>
    <mergeCell ref="H107:P107"/>
    <mergeCell ref="H108:P108"/>
    <mergeCell ref="H109:P109"/>
    <mergeCell ref="H110:P110"/>
    <mergeCell ref="AJ67:AM67"/>
    <mergeCell ref="AJ68:AM68"/>
    <mergeCell ref="AE104:AI104"/>
    <mergeCell ref="AE103:AI103"/>
    <mergeCell ref="C113:D113"/>
    <mergeCell ref="E112:G112"/>
    <mergeCell ref="AE112:AI112"/>
    <mergeCell ref="C112:D112"/>
    <mergeCell ref="AE105:AI105"/>
    <mergeCell ref="AC105:AD105"/>
    <mergeCell ref="Y105:AB105"/>
    <mergeCell ref="Y106:AB106"/>
    <mergeCell ref="Y107:AB107"/>
    <mergeCell ref="Y108:AB108"/>
    <mergeCell ref="Y109:AB109"/>
    <mergeCell ref="Y104:AB104"/>
    <mergeCell ref="Y113:AB113"/>
    <mergeCell ref="H111:P111"/>
    <mergeCell ref="C105:D105"/>
    <mergeCell ref="E105:G105"/>
    <mergeCell ref="C104:D104"/>
    <mergeCell ref="E104:G104"/>
    <mergeCell ref="H104:P104"/>
    <mergeCell ref="Q104:X104"/>
    <mergeCell ref="AJ59:AM59"/>
    <mergeCell ref="AJ60:AM60"/>
    <mergeCell ref="AJ61:AM61"/>
    <mergeCell ref="AJ62:AM62"/>
    <mergeCell ref="AJ63:AM63"/>
    <mergeCell ref="AJ64:AM64"/>
    <mergeCell ref="AJ65:AM65"/>
    <mergeCell ref="AJ66:AM66"/>
    <mergeCell ref="AJ50:AM50"/>
    <mergeCell ref="AJ51:AM51"/>
    <mergeCell ref="AJ44:AM44"/>
    <mergeCell ref="AJ45:AM45"/>
    <mergeCell ref="AJ52:AM52"/>
    <mergeCell ref="AJ53:AM53"/>
    <mergeCell ref="AJ54:AM54"/>
    <mergeCell ref="AJ55:AM55"/>
    <mergeCell ref="AJ56:AM56"/>
    <mergeCell ref="AJ57:AM57"/>
    <mergeCell ref="AJ58:AM58"/>
    <mergeCell ref="AJ24:AM24"/>
    <mergeCell ref="AJ110:AM110"/>
    <mergeCell ref="AJ111:AM111"/>
    <mergeCell ref="AJ112:AM112"/>
    <mergeCell ref="AJ113:AM113"/>
    <mergeCell ref="AJ114:AM114"/>
    <mergeCell ref="AJ93:AM93"/>
    <mergeCell ref="AJ94:AM94"/>
    <mergeCell ref="AJ95:AM95"/>
    <mergeCell ref="AJ96:AM96"/>
    <mergeCell ref="AJ97:AM97"/>
    <mergeCell ref="AJ98:AM98"/>
    <mergeCell ref="AJ99:AM99"/>
    <mergeCell ref="AJ100:AM100"/>
    <mergeCell ref="AJ101:AM101"/>
    <mergeCell ref="AJ102:AM102"/>
    <mergeCell ref="AJ103:AM103"/>
    <mergeCell ref="AJ104:AM104"/>
    <mergeCell ref="AJ105:AM105"/>
    <mergeCell ref="AJ106:AM106"/>
    <mergeCell ref="AJ107:AM107"/>
    <mergeCell ref="AJ42:AM42"/>
    <mergeCell ref="AJ43:AM43"/>
    <mergeCell ref="AJ108:AM108"/>
    <mergeCell ref="AJ109:AM109"/>
    <mergeCell ref="AD4:AG6"/>
    <mergeCell ref="AD8:AG9"/>
    <mergeCell ref="W4:AC6"/>
    <mergeCell ref="W8:AC9"/>
    <mergeCell ref="AJ14:AM15"/>
    <mergeCell ref="Y21:AB21"/>
    <mergeCell ref="Y103:AB103"/>
    <mergeCell ref="AJ33:AM33"/>
    <mergeCell ref="AJ34:AM34"/>
    <mergeCell ref="AJ35:AM35"/>
    <mergeCell ref="AJ36:AM36"/>
    <mergeCell ref="AJ37:AM37"/>
    <mergeCell ref="AJ38:AM38"/>
    <mergeCell ref="AJ39:AM39"/>
    <mergeCell ref="AJ40:AM40"/>
    <mergeCell ref="AJ41:AM41"/>
    <mergeCell ref="AJ46:AM46"/>
    <mergeCell ref="AJ47:AM47"/>
    <mergeCell ref="AJ48:AM48"/>
    <mergeCell ref="AJ49:AM49"/>
    <mergeCell ref="AJ21:AM21"/>
    <mergeCell ref="AJ22:AM22"/>
    <mergeCell ref="AJ69:AM69"/>
    <mergeCell ref="Y114:AB114"/>
    <mergeCell ref="Y110:AB110"/>
    <mergeCell ref="Y111:AB111"/>
    <mergeCell ref="Y112:AB112"/>
    <mergeCell ref="Q108:X108"/>
    <mergeCell ref="Q109:X109"/>
    <mergeCell ref="Q110:X110"/>
    <mergeCell ref="Q111:X111"/>
    <mergeCell ref="AC104:AD104"/>
    <mergeCell ref="AC112:AD112"/>
    <mergeCell ref="AC113:AD113"/>
    <mergeCell ref="AC114:AD114"/>
    <mergeCell ref="Q107:X107"/>
    <mergeCell ref="Q112:X112"/>
    <mergeCell ref="Q113:X113"/>
    <mergeCell ref="Q114:X114"/>
    <mergeCell ref="Q105:X105"/>
    <mergeCell ref="Q106:X106"/>
    <mergeCell ref="AJ70:AM70"/>
    <mergeCell ref="AJ71:AM71"/>
    <mergeCell ref="AJ72:AM72"/>
    <mergeCell ref="AJ73:AM73"/>
    <mergeCell ref="AJ74:AM74"/>
    <mergeCell ref="AJ85:AM85"/>
    <mergeCell ref="AJ86:AM86"/>
    <mergeCell ref="AJ87:AM87"/>
    <mergeCell ref="AJ75:AM75"/>
    <mergeCell ref="AJ88:AM88"/>
    <mergeCell ref="AJ89:AM89"/>
    <mergeCell ref="AJ90:AM90"/>
    <mergeCell ref="AJ91:AM91"/>
    <mergeCell ref="AJ92:AM92"/>
    <mergeCell ref="AJ76:AM76"/>
    <mergeCell ref="AJ77:AM77"/>
    <mergeCell ref="AJ78:AM78"/>
    <mergeCell ref="AJ79:AM79"/>
    <mergeCell ref="AJ80:AM80"/>
    <mergeCell ref="AJ81:AM81"/>
    <mergeCell ref="AJ82:AM82"/>
    <mergeCell ref="AJ83:AM83"/>
    <mergeCell ref="AJ84:AM84"/>
    <mergeCell ref="BV8:CF8"/>
    <mergeCell ref="BV10:BX11"/>
    <mergeCell ref="BY10:BY11"/>
    <mergeCell ref="BZ10:BZ11"/>
    <mergeCell ref="CA10:CA11"/>
    <mergeCell ref="CB10:CB11"/>
    <mergeCell ref="CC10:CC11"/>
    <mergeCell ref="CD10:CD11"/>
    <mergeCell ref="CE10:CF10"/>
    <mergeCell ref="AK10:AM10"/>
    <mergeCell ref="Q11:X11"/>
    <mergeCell ref="Y11:AB11"/>
    <mergeCell ref="AC11:AD12"/>
    <mergeCell ref="AE11:AI12"/>
    <mergeCell ref="AJ11:AM12"/>
    <mergeCell ref="H12:AB12"/>
    <mergeCell ref="C13:D13"/>
    <mergeCell ref="E13:G13"/>
    <mergeCell ref="H13:P13"/>
    <mergeCell ref="Q13:X13"/>
    <mergeCell ref="Y13:AB13"/>
    <mergeCell ref="AC13:AD13"/>
    <mergeCell ref="AE13:AI13"/>
    <mergeCell ref="AJ13:AM13"/>
    <mergeCell ref="C11:D12"/>
    <mergeCell ref="E11:G12"/>
    <mergeCell ref="H11:P11"/>
  </mergeCells>
  <phoneticPr fontId="2"/>
  <dataValidations count="7">
    <dataValidation type="list" allowBlank="1" showErrorMessage="1" sqref="H8:P8" xr:uid="{00000000-0002-0000-0400-000000000000}">
      <formula1>"日本,相手国"</formula1>
    </dataValidation>
    <dataValidation type="textLength" errorStyle="information" operator="equal" allowBlank="1" showErrorMessage="1" errorTitle="e-Rad研究者番号" error="8桁で入力してください。" sqref="E14:G114" xr:uid="{00000000-0002-0000-0400-000001000000}">
      <formula1>8</formula1>
    </dataValidation>
    <dataValidation type="date" errorStyle="information" imeMode="halfAlpha" operator="greaterThanOrEqual" allowBlank="1" showErrorMessage="1" errorTitle="実施期間" error="令和2年度以降の日付を入力してください" sqref="H6:K6" xr:uid="{00000000-0002-0000-0400-000002000000}">
      <formula1>43922</formula1>
    </dataValidation>
    <dataValidation type="date" errorStyle="information" imeMode="halfAlpha" operator="greaterThanOrEqual" allowBlank="1" showErrorMessage="1" errorTitle="実施期間" error="実施期間開始日以降の日付を入力してください" sqref="M6:P6" xr:uid="{00000000-0002-0000-0400-000003000000}">
      <formula1>H6</formula1>
    </dataValidation>
    <dataValidation type="list" errorStyle="information" allowBlank="1" showInputMessage="1" showErrorMessage="1" errorTitle="本委託費による経費負担" error="リストから選択してください。" sqref="AC14:AD114" xr:uid="{00000000-0002-0000-0400-000004000000}">
      <formula1>"〇,　"</formula1>
    </dataValidation>
    <dataValidation type="textLength" errorStyle="information" imeMode="halfAlpha" operator="equal" allowBlank="1" showErrorMessage="1" errorTitle="課題番号" error="9桁で入力してください。" sqref="M5:P5" xr:uid="{00000000-0002-0000-0400-000005000000}">
      <formula1>9</formula1>
    </dataValidation>
    <dataValidation allowBlank="1" showErrorMessage="1" promptTitle="事業名" prompt="事業名は、国名(対応機関名)で入力してください。_x000a_　例：インド(DST)" sqref="H4:L4" xr:uid="{00000000-0002-0000-0400-000006000000}"/>
  </dataValidations>
  <pageMargins left="0.59055118110236227" right="0.19685039370078741" top="0.78740157480314965" bottom="0.47244094488188981" header="0.43307086614173229" footer="0.31496062992125984"/>
  <pageSetup paperSize="9" scale="98" fitToHeight="0" orientation="landscape" cellComments="asDisplayed" r:id="rId1"/>
  <headerFooter alignWithMargins="0">
    <oddHeader>&amp;R&amp;14（様式B2(1)）
&amp;9v200206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pageSetUpPr fitToPage="1"/>
  </sheetPr>
  <dimension ref="A1:BM114"/>
  <sheetViews>
    <sheetView showGridLines="0" zoomScaleNormal="100" workbookViewId="0">
      <pane xSplit="4" ySplit="13" topLeftCell="E14" activePane="bottomRight" state="frozen"/>
      <selection activeCell="H4" sqref="H4:L4"/>
      <selection pane="topRight" activeCell="H4" sqref="H4:L4"/>
      <selection pane="bottomLeft" activeCell="H4" sqref="H4:L4"/>
      <selection pane="bottomRight" activeCell="H4" sqref="H4:L4"/>
    </sheetView>
  </sheetViews>
  <sheetFormatPr defaultColWidth="3.875" defaultRowHeight="13.5"/>
  <cols>
    <col min="1" max="1" width="33.125" style="2" customWidth="1"/>
    <col min="2" max="2" width="1.125" style="3" customWidth="1"/>
    <col min="3" max="7" width="3.875" style="129"/>
    <col min="8" max="10" width="3.875" style="129" customWidth="1"/>
    <col min="11" max="11" width="3.875" style="129"/>
    <col min="12" max="35" width="3.875" style="1"/>
    <col min="36" max="37" width="3.875" style="16" customWidth="1"/>
    <col min="38" max="39" width="3.875" style="1"/>
    <col min="40" max="40" width="1.125" style="24" customWidth="1"/>
    <col min="41" max="41" width="2.375" style="1" customWidth="1"/>
    <col min="42" max="42" width="52.375" style="1" customWidth="1"/>
    <col min="43" max="43" width="3.875" style="1"/>
    <col min="44" max="48" width="3.875" style="1" hidden="1" customWidth="1"/>
    <col min="49" max="49" width="5.125" style="128" hidden="1" customWidth="1"/>
    <col min="50" max="50" width="17.625" style="128" hidden="1" customWidth="1"/>
    <col min="51" max="51" width="3.875" style="128" hidden="1" customWidth="1"/>
    <col min="52" max="52" width="7.125" style="128" hidden="1" customWidth="1"/>
    <col min="53" max="53" width="23.375" style="128" hidden="1" customWidth="1"/>
    <col min="54" max="54" width="3.875" style="1" hidden="1" customWidth="1"/>
    <col min="55" max="55" width="3.5" style="1" hidden="1" customWidth="1"/>
    <col min="56" max="56" width="9.75" style="1" hidden="1" customWidth="1"/>
    <col min="57" max="57" width="2.375" style="1" hidden="1" customWidth="1"/>
    <col min="58" max="58" width="8.375" style="1" hidden="1" customWidth="1"/>
    <col min="59" max="59" width="3.125" style="1" hidden="1" customWidth="1"/>
    <col min="60" max="60" width="12.625" style="1" hidden="1" customWidth="1"/>
    <col min="61" max="61" width="7.125" style="128" hidden="1" customWidth="1"/>
    <col min="62" max="62" width="23.375" style="128" hidden="1" customWidth="1"/>
    <col min="63" max="65" width="3.875" style="1" hidden="1" customWidth="1"/>
    <col min="66" max="66" width="0" style="1" hidden="1" customWidth="1"/>
    <col min="67" max="16384" width="3.875" style="1"/>
  </cols>
  <sheetData>
    <row r="1" spans="1:65" ht="13.5" customHeight="1">
      <c r="C1" s="479" t="s">
        <v>324</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68"/>
      <c r="AO1" s="292"/>
      <c r="AP1" s="292"/>
    </row>
    <row r="2" spans="1:65" ht="13.5" customHeight="1">
      <c r="A2" s="5" t="s">
        <v>540</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68"/>
      <c r="AO2" s="292"/>
      <c r="AP2" s="292"/>
    </row>
    <row r="3" spans="1:65" ht="5.25" customHeight="1" thickBot="1">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1"/>
      <c r="AO3" s="170"/>
      <c r="AP3" s="170"/>
    </row>
    <row r="4" spans="1:65" ht="18" customHeight="1">
      <c r="E4" s="401" t="s">
        <v>203</v>
      </c>
      <c r="F4" s="402"/>
      <c r="G4" s="403"/>
      <c r="H4" s="488">
        <f>'【B2(1)】日本側参加者リスト'!H4:L4</f>
        <v>0</v>
      </c>
      <c r="I4" s="489"/>
      <c r="J4" s="489"/>
      <c r="K4" s="489"/>
      <c r="L4" s="489"/>
      <c r="M4" s="490" t="str">
        <f>'【B2(1)】日本側参加者リスト'!M4:P4</f>
        <v>とのセミナー</v>
      </c>
      <c r="N4" s="490"/>
      <c r="O4" s="490"/>
      <c r="P4" s="491"/>
      <c r="Q4" s="173"/>
      <c r="R4" s="7"/>
      <c r="S4" s="7"/>
      <c r="T4" s="7"/>
      <c r="U4" s="7"/>
      <c r="V4" s="7"/>
      <c r="W4" s="414" t="s">
        <v>595</v>
      </c>
      <c r="X4" s="415"/>
      <c r="Y4" s="415"/>
      <c r="Z4" s="415"/>
      <c r="AA4" s="415"/>
      <c r="AB4" s="415"/>
      <c r="AC4" s="416"/>
      <c r="AD4" s="423">
        <f>COUNTA($E$14:$E$113)-$AV$7</f>
        <v>0</v>
      </c>
      <c r="AE4" s="424"/>
      <c r="AF4" s="424"/>
      <c r="AG4" s="425"/>
      <c r="AH4" s="7"/>
      <c r="AI4" s="7"/>
      <c r="AJ4" s="8"/>
      <c r="AK4" s="8"/>
      <c r="AL4" s="7"/>
      <c r="AM4" s="7"/>
      <c r="AO4" s="7"/>
      <c r="AP4" s="130"/>
    </row>
    <row r="5" spans="1:65" ht="18" customHeight="1">
      <c r="E5" s="401" t="s">
        <v>204</v>
      </c>
      <c r="F5" s="402"/>
      <c r="G5" s="403"/>
      <c r="H5" s="482" t="str">
        <f>'【B1(1)】日本側参加者リスト'!H5:L5</f>
        <v>JPJSBP</v>
      </c>
      <c r="I5" s="483"/>
      <c r="J5" s="483"/>
      <c r="K5" s="483"/>
      <c r="L5" s="483"/>
      <c r="M5" s="483">
        <f>'【B2(1)】日本側参加者リスト'!M5:P5</f>
        <v>0</v>
      </c>
      <c r="N5" s="483"/>
      <c r="O5" s="483"/>
      <c r="P5" s="484"/>
      <c r="Q5" s="173"/>
      <c r="R5" s="173"/>
      <c r="S5" s="7"/>
      <c r="T5" s="7"/>
      <c r="U5" s="7"/>
      <c r="V5" s="173"/>
      <c r="W5" s="417"/>
      <c r="X5" s="418"/>
      <c r="Y5" s="418"/>
      <c r="Z5" s="418"/>
      <c r="AA5" s="418"/>
      <c r="AB5" s="418"/>
      <c r="AC5" s="419"/>
      <c r="AD5" s="426"/>
      <c r="AE5" s="427"/>
      <c r="AF5" s="427"/>
      <c r="AG5" s="428"/>
      <c r="AH5" s="7"/>
      <c r="AI5" s="7"/>
      <c r="AJ5" s="173"/>
      <c r="AK5" s="173"/>
      <c r="AL5" s="7"/>
      <c r="AM5" s="7"/>
      <c r="AO5" s="293"/>
      <c r="AP5" s="130"/>
    </row>
    <row r="6" spans="1:65" ht="18" customHeight="1" thickBot="1">
      <c r="E6" s="404" t="s">
        <v>202</v>
      </c>
      <c r="F6" s="405"/>
      <c r="G6" s="406"/>
      <c r="H6" s="485">
        <f>'【B2(1)】日本側参加者リスト'!H6:K6</f>
        <v>0</v>
      </c>
      <c r="I6" s="486"/>
      <c r="J6" s="486"/>
      <c r="K6" s="486"/>
      <c r="L6" s="280" t="s">
        <v>216</v>
      </c>
      <c r="M6" s="486">
        <f>'【B2(1)】日本側参加者リスト'!M6:P6</f>
        <v>0</v>
      </c>
      <c r="N6" s="486"/>
      <c r="O6" s="486"/>
      <c r="P6" s="487"/>
      <c r="Q6" s="173"/>
      <c r="R6" s="7"/>
      <c r="S6" s="7"/>
      <c r="T6" s="7"/>
      <c r="U6" s="7"/>
      <c r="V6" s="7"/>
      <c r="W6" s="420"/>
      <c r="X6" s="421"/>
      <c r="Y6" s="421"/>
      <c r="Z6" s="421"/>
      <c r="AA6" s="421"/>
      <c r="AB6" s="421"/>
      <c r="AC6" s="422"/>
      <c r="AD6" s="429"/>
      <c r="AE6" s="430"/>
      <c r="AF6" s="430"/>
      <c r="AG6" s="431"/>
      <c r="AH6" s="7"/>
      <c r="AI6" s="7"/>
      <c r="AJ6" s="173"/>
      <c r="AK6" s="173"/>
      <c r="AL6" s="7"/>
      <c r="AM6" s="7"/>
      <c r="AO6" s="7"/>
      <c r="AP6" s="130"/>
    </row>
    <row r="7" spans="1:65" ht="9" customHeight="1" thickBot="1">
      <c r="C7" s="282"/>
      <c r="D7" s="282"/>
      <c r="E7" s="282"/>
      <c r="F7" s="282"/>
      <c r="G7" s="282"/>
      <c r="H7" s="282"/>
      <c r="I7" s="282"/>
      <c r="J7" s="282"/>
      <c r="K7" s="282"/>
      <c r="L7" s="282"/>
      <c r="M7" s="282"/>
      <c r="N7" s="282"/>
      <c r="O7" s="282"/>
      <c r="P7" s="282"/>
      <c r="Q7" s="282"/>
      <c r="R7" s="282"/>
      <c r="S7" s="282"/>
      <c r="T7" s="282"/>
      <c r="U7" s="282"/>
      <c r="V7" s="131"/>
      <c r="W7" s="131"/>
      <c r="X7" s="131"/>
      <c r="Y7" s="131"/>
      <c r="Z7" s="131"/>
      <c r="AA7" s="177"/>
      <c r="AB7" s="177"/>
      <c r="AC7" s="177"/>
      <c r="AD7" s="177"/>
      <c r="AE7" s="177"/>
      <c r="AF7" s="177"/>
      <c r="AG7" s="177"/>
      <c r="AH7" s="177"/>
      <c r="AI7" s="177"/>
      <c r="AJ7" s="177"/>
      <c r="AK7" s="177"/>
      <c r="AL7" s="177"/>
      <c r="AM7" s="177"/>
      <c r="AN7" s="178"/>
      <c r="AO7" s="273"/>
      <c r="AP7" s="188"/>
      <c r="AT7" s="11" t="s">
        <v>574</v>
      </c>
      <c r="AU7" s="11"/>
      <c r="AV7" s="1">
        <f>SUM(AU:AU)</f>
        <v>0</v>
      </c>
      <c r="BK7" s="11"/>
    </row>
    <row r="8" spans="1:65" ht="16.5" customHeight="1">
      <c r="E8" s="631" t="s">
        <v>285</v>
      </c>
      <c r="F8" s="632"/>
      <c r="G8" s="633"/>
      <c r="H8" s="647">
        <f>'【B2(1)】日本側参加者リスト'!H8:P8</f>
        <v>0</v>
      </c>
      <c r="I8" s="648"/>
      <c r="J8" s="648"/>
      <c r="K8" s="648"/>
      <c r="L8" s="648"/>
      <c r="M8" s="648"/>
      <c r="N8" s="648"/>
      <c r="O8" s="648"/>
      <c r="P8" s="649"/>
      <c r="W8" s="414" t="s">
        <v>594</v>
      </c>
      <c r="X8" s="415"/>
      <c r="Y8" s="415"/>
      <c r="Z8" s="415"/>
      <c r="AA8" s="415"/>
      <c r="AB8" s="415"/>
      <c r="AC8" s="416"/>
      <c r="AD8" s="423">
        <f>IF(H8="相手国","－",SUM(BK:BK))</f>
        <v>0</v>
      </c>
      <c r="AE8" s="424"/>
      <c r="AF8" s="424"/>
      <c r="AG8" s="425"/>
      <c r="AH8" s="268"/>
      <c r="AI8" s="268"/>
      <c r="AJ8" s="12"/>
      <c r="AK8" s="12"/>
      <c r="AL8" s="268"/>
      <c r="AM8" s="268"/>
      <c r="AN8" s="132"/>
      <c r="AO8" s="133"/>
      <c r="AP8" s="133"/>
      <c r="AT8" s="11"/>
      <c r="AU8" s="11"/>
      <c r="BK8" s="11"/>
    </row>
    <row r="9" spans="1:65" ht="16.5" customHeight="1" thickBot="1">
      <c r="W9" s="420"/>
      <c r="X9" s="421"/>
      <c r="Y9" s="421"/>
      <c r="Z9" s="421"/>
      <c r="AA9" s="421"/>
      <c r="AB9" s="421"/>
      <c r="AC9" s="422"/>
      <c r="AD9" s="429"/>
      <c r="AE9" s="430"/>
      <c r="AF9" s="430"/>
      <c r="AG9" s="431"/>
      <c r="AH9" s="268"/>
      <c r="AI9" s="268"/>
      <c r="AJ9" s="12"/>
      <c r="AK9" s="12"/>
      <c r="AL9" s="268"/>
      <c r="AM9" s="268"/>
      <c r="AN9" s="132"/>
      <c r="AO9" s="133"/>
      <c r="AP9" s="133"/>
      <c r="AT9" s="11"/>
      <c r="AU9" s="11"/>
      <c r="BK9" s="11"/>
      <c r="BM9" s="16"/>
    </row>
    <row r="10" spans="1:65" ht="16.5" customHeight="1">
      <c r="V10" s="12"/>
      <c r="W10" s="12"/>
      <c r="X10" s="12"/>
      <c r="Y10" s="12"/>
      <c r="Z10" s="12"/>
      <c r="AA10" s="12"/>
      <c r="AB10" s="12"/>
      <c r="AC10" s="12"/>
      <c r="AD10" s="12"/>
      <c r="AE10" s="12"/>
      <c r="AF10" s="12"/>
      <c r="AG10" s="136" t="s">
        <v>323</v>
      </c>
      <c r="AI10" s="12"/>
      <c r="AK10" s="473">
        <f>M5</f>
        <v>0</v>
      </c>
      <c r="AL10" s="473"/>
      <c r="AM10" s="473"/>
      <c r="AN10" s="13"/>
      <c r="AO10" s="133"/>
      <c r="AP10" s="133"/>
      <c r="AR10" s="129"/>
      <c r="BM10" s="16"/>
    </row>
    <row r="11" spans="1:65" ht="15.75" customHeight="1">
      <c r="C11" s="496" t="s">
        <v>511</v>
      </c>
      <c r="D11" s="497"/>
      <c r="E11" s="509" t="s">
        <v>271</v>
      </c>
      <c r="F11" s="510"/>
      <c r="G11" s="510"/>
      <c r="H11" s="510"/>
      <c r="I11" s="510"/>
      <c r="J11" s="510"/>
      <c r="K11" s="510"/>
      <c r="L11" s="510"/>
      <c r="M11" s="510"/>
      <c r="N11" s="510"/>
      <c r="O11" s="510"/>
      <c r="P11" s="510"/>
      <c r="Q11" s="511"/>
      <c r="R11" s="509" t="s">
        <v>585</v>
      </c>
      <c r="S11" s="510"/>
      <c r="T11" s="510"/>
      <c r="U11" s="510"/>
      <c r="V11" s="510"/>
      <c r="W11" s="510"/>
      <c r="X11" s="510"/>
      <c r="Y11" s="510"/>
      <c r="Z11" s="511"/>
      <c r="AA11" s="509" t="s">
        <v>208</v>
      </c>
      <c r="AB11" s="510"/>
      <c r="AC11" s="510"/>
      <c r="AD11" s="510"/>
      <c r="AE11" s="510"/>
      <c r="AF11" s="511"/>
      <c r="AG11" s="365" t="s">
        <v>322</v>
      </c>
      <c r="AH11" s="366"/>
      <c r="AI11" s="367"/>
      <c r="AJ11" s="359" t="s">
        <v>281</v>
      </c>
      <c r="AK11" s="360"/>
      <c r="AL11" s="360"/>
      <c r="AM11" s="361"/>
      <c r="AN11" s="13"/>
      <c r="AO11" s="133"/>
      <c r="AP11" s="133"/>
      <c r="BM11" s="1" t="s">
        <v>548</v>
      </c>
    </row>
    <row r="12" spans="1:65" s="16" customFormat="1" ht="15.75" customHeight="1">
      <c r="A12" s="14"/>
      <c r="B12" s="15"/>
      <c r="C12" s="506"/>
      <c r="D12" s="507"/>
      <c r="E12" s="358"/>
      <c r="F12" s="508"/>
      <c r="G12" s="508"/>
      <c r="H12" s="508"/>
      <c r="I12" s="508"/>
      <c r="J12" s="508"/>
      <c r="K12" s="508"/>
      <c r="L12" s="508"/>
      <c r="M12" s="508"/>
      <c r="N12" s="508"/>
      <c r="O12" s="508"/>
      <c r="P12" s="508"/>
      <c r="Q12" s="394"/>
      <c r="R12" s="358"/>
      <c r="S12" s="508"/>
      <c r="T12" s="508"/>
      <c r="U12" s="508"/>
      <c r="V12" s="508"/>
      <c r="W12" s="508"/>
      <c r="X12" s="508"/>
      <c r="Y12" s="508"/>
      <c r="Z12" s="394"/>
      <c r="AA12" s="358"/>
      <c r="AB12" s="508"/>
      <c r="AC12" s="508"/>
      <c r="AD12" s="508"/>
      <c r="AE12" s="508"/>
      <c r="AF12" s="394"/>
      <c r="AG12" s="368"/>
      <c r="AH12" s="369"/>
      <c r="AI12" s="370"/>
      <c r="AJ12" s="362"/>
      <c r="AK12" s="363"/>
      <c r="AL12" s="363"/>
      <c r="AM12" s="364"/>
      <c r="AN12" s="294"/>
      <c r="AP12" s="133"/>
      <c r="AS12" s="343" t="s">
        <v>278</v>
      </c>
      <c r="AT12" s="344"/>
      <c r="AU12" s="341" t="s">
        <v>577</v>
      </c>
      <c r="AV12" s="341" t="s">
        <v>340</v>
      </c>
      <c r="AW12" s="668" t="s">
        <v>379</v>
      </c>
      <c r="AX12" s="639"/>
      <c r="AY12" s="669"/>
      <c r="AZ12" s="666" t="s">
        <v>376</v>
      </c>
      <c r="BA12" s="667"/>
      <c r="BB12" s="439" t="s">
        <v>543</v>
      </c>
      <c r="BC12" s="439"/>
      <c r="BD12" s="439"/>
      <c r="BE12" s="439"/>
      <c r="BF12" s="439"/>
      <c r="BG12" s="439"/>
      <c r="BH12" s="439"/>
      <c r="BI12" s="666" t="s">
        <v>375</v>
      </c>
      <c r="BJ12" s="667"/>
      <c r="BK12" s="341" t="s">
        <v>378</v>
      </c>
      <c r="BM12" s="1" t="s">
        <v>549</v>
      </c>
    </row>
    <row r="13" spans="1:65" s="16" customFormat="1" ht="12" customHeight="1" thickBot="1">
      <c r="A13" s="14"/>
      <c r="B13" s="15"/>
      <c r="C13" s="664"/>
      <c r="D13" s="665"/>
      <c r="E13" s="393"/>
      <c r="F13" s="650"/>
      <c r="G13" s="650"/>
      <c r="H13" s="650"/>
      <c r="I13" s="650"/>
      <c r="J13" s="650"/>
      <c r="K13" s="650"/>
      <c r="L13" s="650"/>
      <c r="M13" s="650"/>
      <c r="N13" s="650"/>
      <c r="O13" s="650"/>
      <c r="P13" s="650"/>
      <c r="Q13" s="391"/>
      <c r="R13" s="393"/>
      <c r="S13" s="650"/>
      <c r="T13" s="650"/>
      <c r="U13" s="650"/>
      <c r="V13" s="650"/>
      <c r="W13" s="650"/>
      <c r="X13" s="650"/>
      <c r="Y13" s="650"/>
      <c r="Z13" s="391"/>
      <c r="AA13" s="393"/>
      <c r="AB13" s="650"/>
      <c r="AC13" s="650"/>
      <c r="AD13" s="650"/>
      <c r="AE13" s="650"/>
      <c r="AF13" s="391"/>
      <c r="AG13" s="651"/>
      <c r="AH13" s="652"/>
      <c r="AI13" s="653"/>
      <c r="AJ13" s="661"/>
      <c r="AK13" s="662"/>
      <c r="AL13" s="662"/>
      <c r="AM13" s="663"/>
      <c r="AN13" s="294"/>
      <c r="AP13" s="133"/>
      <c r="AS13" s="345"/>
      <c r="AT13" s="346"/>
      <c r="AU13" s="342"/>
      <c r="AV13" s="342"/>
      <c r="AW13" s="312" t="s">
        <v>345</v>
      </c>
      <c r="AX13" s="313" t="s">
        <v>352</v>
      </c>
      <c r="AY13" s="313" t="s">
        <v>347</v>
      </c>
      <c r="AZ13" s="137" t="s">
        <v>364</v>
      </c>
      <c r="BA13" s="314" t="s">
        <v>297</v>
      </c>
      <c r="BB13" s="320" t="s">
        <v>579</v>
      </c>
      <c r="BC13" s="320"/>
      <c r="BD13" s="320" t="s">
        <v>580</v>
      </c>
      <c r="BE13" s="320"/>
      <c r="BF13" s="320" t="s">
        <v>581</v>
      </c>
      <c r="BG13" s="320"/>
      <c r="BH13" s="320" t="s">
        <v>582</v>
      </c>
      <c r="BI13" s="137" t="s">
        <v>301</v>
      </c>
      <c r="BJ13" s="314" t="s">
        <v>297</v>
      </c>
      <c r="BK13" s="342"/>
      <c r="BM13" s="1" t="s">
        <v>550</v>
      </c>
    </row>
    <row r="14" spans="1:65" ht="32.25" customHeight="1" thickTop="1" thickBot="1">
      <c r="A14" s="20" t="str">
        <f>CONCATENATE(BA14,BJ14)</f>
        <v>■入力してください：[氏名] [所属] [職名]</v>
      </c>
      <c r="C14" s="480" t="s">
        <v>200</v>
      </c>
      <c r="D14" s="481"/>
      <c r="E14" s="657"/>
      <c r="F14" s="657"/>
      <c r="G14" s="657"/>
      <c r="H14" s="657"/>
      <c r="I14" s="657"/>
      <c r="J14" s="657"/>
      <c r="K14" s="657"/>
      <c r="L14" s="657"/>
      <c r="M14" s="657"/>
      <c r="N14" s="657"/>
      <c r="O14" s="657"/>
      <c r="P14" s="657"/>
      <c r="Q14" s="657"/>
      <c r="R14" s="658"/>
      <c r="S14" s="659"/>
      <c r="T14" s="659"/>
      <c r="U14" s="659"/>
      <c r="V14" s="659"/>
      <c r="W14" s="659"/>
      <c r="X14" s="659"/>
      <c r="Y14" s="659"/>
      <c r="Z14" s="660"/>
      <c r="AA14" s="657"/>
      <c r="AB14" s="657"/>
      <c r="AC14" s="657"/>
      <c r="AD14" s="657"/>
      <c r="AE14" s="657"/>
      <c r="AF14" s="657"/>
      <c r="AG14" s="654"/>
      <c r="AH14" s="654"/>
      <c r="AI14" s="654"/>
      <c r="AJ14" s="641"/>
      <c r="AK14" s="641"/>
      <c r="AL14" s="641"/>
      <c r="AM14" s="642"/>
      <c r="AN14" s="138"/>
      <c r="AO14" s="16"/>
      <c r="AP14" s="495" t="s">
        <v>591</v>
      </c>
      <c r="AS14" s="329" t="s">
        <v>200</v>
      </c>
      <c r="AT14" s="330"/>
      <c r="AU14" s="23">
        <f>COUNTIF(AJ14,"*取消*")+COUNTIF(AJ14,"*取り消し*")</f>
        <v>0</v>
      </c>
      <c r="AV14" s="21"/>
      <c r="AW14" s="139" t="str">
        <f>IF(E14&lt;&gt;"","",AW$13)</f>
        <v xml:space="preserve">[氏名] </v>
      </c>
      <c r="AX14" s="139" t="str">
        <f>IF(R14&lt;&gt;"","",AX$13)</f>
        <v xml:space="preserve">[所属] </v>
      </c>
      <c r="AY14" s="139" t="str">
        <f>IF(AA14&lt;&gt;"","",AY$13)</f>
        <v xml:space="preserve">[職名] </v>
      </c>
      <c r="AZ14" s="139" t="str">
        <f>IF(AV14="入力なし","",TRIM(CONCATENATE(AW14,AX14,AY14)))</f>
        <v>[氏名] [所属] [職名]</v>
      </c>
      <c r="BA14" s="315" t="str">
        <f t="shared" ref="BA14:BA45" si="0">IF(OR(AV14="入力なし",AZ14=""),"",CONCATENATE("■入力してください：",AZ14))</f>
        <v>■入力してください：[氏名] [所属] [職名]</v>
      </c>
      <c r="BB14" s="187" t="str">
        <f>ASC(UPPER(LEFT(E14,1)))</f>
        <v/>
      </c>
      <c r="BC14" s="187">
        <f>COUNTIF($BM:$BM,BB14)</f>
        <v>1048550</v>
      </c>
      <c r="BD14" s="187" t="str">
        <f>ASC(UPPER(LEFT(R14,1)))</f>
        <v/>
      </c>
      <c r="BE14" s="187">
        <f>COUNTIF($BM:$BM,BD14)</f>
        <v>1048550</v>
      </c>
      <c r="BF14" s="187" t="str">
        <f>ASC(UPPER(LEFT(AA14,1)))</f>
        <v/>
      </c>
      <c r="BG14" s="187">
        <f>COUNTIF($BM:$BM,BF14)</f>
        <v>1048550</v>
      </c>
      <c r="BH14" s="187" t="str">
        <f>IF(OR(AV14="入力なし",BA14&lt;&gt;"",SUM(BC14,BE14,BG14)=3),"","[氏名・所属機関・職名]")</f>
        <v/>
      </c>
      <c r="BI14" s="139" t="str">
        <f>IF(AND(OR($H$8="相手国",AU14&gt;0),AG14="〇"),"[本委託費による経費負担]","")</f>
        <v/>
      </c>
      <c r="BJ14" s="315" t="str">
        <f>IF(AV14="入力なし","",IF(AND(BH14="",BI14=""),"",CONCATENATE("■ご確認ください：",BH14,BI14)))</f>
        <v/>
      </c>
      <c r="BK14" s="23">
        <f>IF(OR($H$8="相手国",E14=""),0,IF(AND(AU14=0,AG14="〇"),1,0))</f>
        <v>0</v>
      </c>
      <c r="BM14" s="1" t="s">
        <v>551</v>
      </c>
    </row>
    <row r="15" spans="1:65" ht="32.25" customHeight="1" thickTop="1">
      <c r="A15" s="20" t="str">
        <f t="shared" ref="A15:A78" si="1">CONCATENATE(BA15,BJ15)</f>
        <v/>
      </c>
      <c r="C15" s="492" t="s">
        <v>100</v>
      </c>
      <c r="D15" s="384"/>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407"/>
      <c r="AH15" s="407"/>
      <c r="AI15" s="407"/>
      <c r="AJ15" s="643"/>
      <c r="AK15" s="643"/>
      <c r="AL15" s="643"/>
      <c r="AM15" s="644"/>
      <c r="AN15" s="138"/>
      <c r="AO15" s="16"/>
      <c r="AP15" s="495"/>
      <c r="AS15" s="329" t="s">
        <v>100</v>
      </c>
      <c r="AT15" s="330"/>
      <c r="AU15" s="23">
        <f t="shared" ref="AU15:AU78" si="2">COUNTIF(AJ15,"*取消*")+COUNTIF(AJ15,"*取り消し*")</f>
        <v>0</v>
      </c>
      <c r="AV15" s="22" t="str">
        <f>IF(AND(E15="",R15="",AA15="",TRIM(AG15)="",AJ15=""),"入力なし","")</f>
        <v>入力なし</v>
      </c>
      <c r="AW15" s="139" t="str">
        <f>IF(AV15="入力なし","",IF(E15&lt;&gt;"","",AW$13))</f>
        <v/>
      </c>
      <c r="AX15" s="139" t="str">
        <f>IF(AV15="入力なし","",IF(R15&lt;&gt;"","",AX$13))</f>
        <v/>
      </c>
      <c r="AY15" s="139" t="str">
        <f>IF(AV15="入力なし","",IF(AA15&lt;&gt;"","",AY$13))</f>
        <v/>
      </c>
      <c r="AZ15" s="139" t="str">
        <f>IF(AV15="入力なし","",TRIM(CONCATENATE(AW15,AX15,AY15)))</f>
        <v/>
      </c>
      <c r="BA15" s="315" t="str">
        <f t="shared" si="0"/>
        <v/>
      </c>
      <c r="BB15" s="187" t="str">
        <f t="shared" ref="BB15:BB78" si="3">ASC(UPPER(LEFT(E15,1)))</f>
        <v/>
      </c>
      <c r="BC15" s="187">
        <f t="shared" ref="BC15:BC78" si="4">COUNTIF($BM:$BM,BB15)</f>
        <v>1048550</v>
      </c>
      <c r="BD15" s="187" t="str">
        <f t="shared" ref="BD15:BD78" si="5">ASC(UPPER(LEFT(R15,1)))</f>
        <v/>
      </c>
      <c r="BE15" s="187">
        <f t="shared" ref="BE15:BE78" si="6">COUNTIF($BM:$BM,BD15)</f>
        <v>1048550</v>
      </c>
      <c r="BF15" s="187" t="str">
        <f t="shared" ref="BF15:BF78" si="7">ASC(UPPER(LEFT(AA15,1)))</f>
        <v/>
      </c>
      <c r="BG15" s="187">
        <f t="shared" ref="BG15:BG78" si="8">COUNTIF($BM:$BM,BF15)</f>
        <v>1048550</v>
      </c>
      <c r="BH15" s="187" t="str">
        <f t="shared" ref="BH15:BH76" si="9">IF(OR(AV15="入力なし",BA15&lt;&gt;"",SUM(BC15,BE15,BG15)=3),"","[氏名・所属機関・職名]")</f>
        <v/>
      </c>
      <c r="BI15" s="139" t="str">
        <f t="shared" ref="BI15:BI78" si="10">IF(AND(OR($H$8="相手国",AU15&gt;0),AG15="〇"),"[本委託費による経費負担]","")</f>
        <v/>
      </c>
      <c r="BJ15" s="315" t="str">
        <f t="shared" ref="BJ15:BJ78" si="11">IF(AV15="入力なし","",IF(AND(BH15="",BI15=""),"",CONCATENATE("■ご確認ください：",BH15,BI15)))</f>
        <v/>
      </c>
      <c r="BK15" s="23">
        <f t="shared" ref="BK15:BK78" si="12">IF(OR($H$8="相手国",E15=""),0,IF(AND(AU15=0,AG15="〇"),1,0))</f>
        <v>0</v>
      </c>
      <c r="BM15" s="1" t="s">
        <v>552</v>
      </c>
    </row>
    <row r="16" spans="1:65" ht="32.25" customHeight="1">
      <c r="A16" s="20" t="str">
        <f t="shared" si="1"/>
        <v/>
      </c>
      <c r="C16" s="331" t="s">
        <v>101</v>
      </c>
      <c r="D16" s="332"/>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410"/>
      <c r="AH16" s="410"/>
      <c r="AI16" s="410"/>
      <c r="AJ16" s="645"/>
      <c r="AK16" s="645"/>
      <c r="AL16" s="645"/>
      <c r="AM16" s="646"/>
      <c r="AN16" s="138"/>
      <c r="AO16" s="16"/>
      <c r="AP16" s="495"/>
      <c r="AS16" s="329" t="s">
        <v>101</v>
      </c>
      <c r="AT16" s="330"/>
      <c r="AU16" s="23">
        <f t="shared" si="2"/>
        <v>0</v>
      </c>
      <c r="AV16" s="22" t="str">
        <f t="shared" ref="AV16:AV79" si="13">IF(AND(E16="",R16="",AA16="",TRIM(AG16)="",AJ16=""),"入力なし","")</f>
        <v>入力なし</v>
      </c>
      <c r="AW16" s="139" t="str">
        <f t="shared" ref="AW16:AW79" si="14">IF(AV16="入力なし","",IF(E16&lt;&gt;"","",AW$13))</f>
        <v/>
      </c>
      <c r="AX16" s="139" t="str">
        <f t="shared" ref="AX16:AX79" si="15">IF(AV16="入力なし","",IF(R16&lt;&gt;"","",AX$13))</f>
        <v/>
      </c>
      <c r="AY16" s="139" t="str">
        <f t="shared" ref="AY16:AY79" si="16">IF(AV16="入力なし","",IF(AA16&lt;&gt;"","",AY$13))</f>
        <v/>
      </c>
      <c r="AZ16" s="139" t="str">
        <f t="shared" ref="AZ16:AZ76" si="17">IF(AV16="入力なし","",TRIM(CONCATENATE(AW16,AX16,AY16)))</f>
        <v/>
      </c>
      <c r="BA16" s="315" t="str">
        <f t="shared" si="0"/>
        <v/>
      </c>
      <c r="BB16" s="187" t="str">
        <f t="shared" si="3"/>
        <v/>
      </c>
      <c r="BC16" s="187">
        <f t="shared" si="4"/>
        <v>1048550</v>
      </c>
      <c r="BD16" s="187" t="str">
        <f t="shared" si="5"/>
        <v/>
      </c>
      <c r="BE16" s="187">
        <f t="shared" si="6"/>
        <v>1048550</v>
      </c>
      <c r="BF16" s="187" t="str">
        <f t="shared" si="7"/>
        <v/>
      </c>
      <c r="BG16" s="187">
        <f t="shared" si="8"/>
        <v>1048550</v>
      </c>
      <c r="BH16" s="187" t="str">
        <f t="shared" si="9"/>
        <v/>
      </c>
      <c r="BI16" s="139" t="str">
        <f t="shared" si="10"/>
        <v/>
      </c>
      <c r="BJ16" s="315" t="str">
        <f t="shared" si="11"/>
        <v/>
      </c>
      <c r="BK16" s="23">
        <f t="shared" si="12"/>
        <v>0</v>
      </c>
      <c r="BM16" s="1" t="s">
        <v>553</v>
      </c>
    </row>
    <row r="17" spans="1:65" ht="32.25" customHeight="1">
      <c r="A17" s="20" t="str">
        <f t="shared" si="1"/>
        <v/>
      </c>
      <c r="C17" s="331" t="s">
        <v>102</v>
      </c>
      <c r="D17" s="332"/>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410"/>
      <c r="AH17" s="410"/>
      <c r="AI17" s="410"/>
      <c r="AJ17" s="645"/>
      <c r="AK17" s="645"/>
      <c r="AL17" s="645"/>
      <c r="AM17" s="646"/>
      <c r="AN17" s="138"/>
      <c r="AP17" s="495"/>
      <c r="AS17" s="329" t="s">
        <v>102</v>
      </c>
      <c r="AT17" s="330"/>
      <c r="AU17" s="23">
        <f t="shared" si="2"/>
        <v>0</v>
      </c>
      <c r="AV17" s="22" t="str">
        <f t="shared" si="13"/>
        <v>入力なし</v>
      </c>
      <c r="AW17" s="139" t="str">
        <f t="shared" si="14"/>
        <v/>
      </c>
      <c r="AX17" s="139" t="str">
        <f t="shared" si="15"/>
        <v/>
      </c>
      <c r="AY17" s="139" t="str">
        <f t="shared" si="16"/>
        <v/>
      </c>
      <c r="AZ17" s="139" t="str">
        <f t="shared" si="17"/>
        <v/>
      </c>
      <c r="BA17" s="315" t="str">
        <f t="shared" si="0"/>
        <v/>
      </c>
      <c r="BB17" s="187" t="str">
        <f t="shared" si="3"/>
        <v/>
      </c>
      <c r="BC17" s="187">
        <f t="shared" si="4"/>
        <v>1048550</v>
      </c>
      <c r="BD17" s="187" t="str">
        <f t="shared" si="5"/>
        <v/>
      </c>
      <c r="BE17" s="187">
        <f t="shared" si="6"/>
        <v>1048550</v>
      </c>
      <c r="BF17" s="187" t="str">
        <f t="shared" si="7"/>
        <v/>
      </c>
      <c r="BG17" s="187">
        <f t="shared" si="8"/>
        <v>1048550</v>
      </c>
      <c r="BH17" s="187" t="str">
        <f t="shared" si="9"/>
        <v/>
      </c>
      <c r="BI17" s="139" t="str">
        <f t="shared" si="10"/>
        <v/>
      </c>
      <c r="BJ17" s="315" t="str">
        <f t="shared" si="11"/>
        <v/>
      </c>
      <c r="BK17" s="23">
        <f t="shared" si="12"/>
        <v>0</v>
      </c>
      <c r="BM17" s="1" t="s">
        <v>554</v>
      </c>
    </row>
    <row r="18" spans="1:65" ht="32.25" customHeight="1">
      <c r="A18" s="20" t="str">
        <f t="shared" si="1"/>
        <v/>
      </c>
      <c r="C18" s="331" t="s">
        <v>103</v>
      </c>
      <c r="D18" s="332"/>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410"/>
      <c r="AH18" s="410"/>
      <c r="AI18" s="410"/>
      <c r="AJ18" s="645"/>
      <c r="AK18" s="645"/>
      <c r="AL18" s="645"/>
      <c r="AM18" s="646"/>
      <c r="AN18" s="138"/>
      <c r="AP18" s="495"/>
      <c r="AS18" s="329" t="s">
        <v>103</v>
      </c>
      <c r="AT18" s="330"/>
      <c r="AU18" s="23">
        <f t="shared" si="2"/>
        <v>0</v>
      </c>
      <c r="AV18" s="22" t="str">
        <f t="shared" si="13"/>
        <v>入力なし</v>
      </c>
      <c r="AW18" s="139" t="str">
        <f t="shared" si="14"/>
        <v/>
      </c>
      <c r="AX18" s="139" t="str">
        <f t="shared" si="15"/>
        <v/>
      </c>
      <c r="AY18" s="139" t="str">
        <f t="shared" si="16"/>
        <v/>
      </c>
      <c r="AZ18" s="139" t="str">
        <f t="shared" si="17"/>
        <v/>
      </c>
      <c r="BA18" s="315" t="str">
        <f t="shared" si="0"/>
        <v/>
      </c>
      <c r="BB18" s="187" t="str">
        <f t="shared" si="3"/>
        <v/>
      </c>
      <c r="BC18" s="187">
        <f t="shared" si="4"/>
        <v>1048550</v>
      </c>
      <c r="BD18" s="187" t="str">
        <f t="shared" si="5"/>
        <v/>
      </c>
      <c r="BE18" s="187">
        <f t="shared" si="6"/>
        <v>1048550</v>
      </c>
      <c r="BF18" s="187" t="str">
        <f t="shared" si="7"/>
        <v/>
      </c>
      <c r="BG18" s="187">
        <f t="shared" si="8"/>
        <v>1048550</v>
      </c>
      <c r="BH18" s="187" t="str">
        <f t="shared" si="9"/>
        <v/>
      </c>
      <c r="BI18" s="139" t="str">
        <f t="shared" si="10"/>
        <v/>
      </c>
      <c r="BJ18" s="315" t="str">
        <f t="shared" si="11"/>
        <v/>
      </c>
      <c r="BK18" s="23">
        <f t="shared" si="12"/>
        <v>0</v>
      </c>
      <c r="BM18" s="1" t="s">
        <v>555</v>
      </c>
    </row>
    <row r="19" spans="1:65" ht="32.25" customHeight="1">
      <c r="A19" s="20" t="str">
        <f t="shared" si="1"/>
        <v/>
      </c>
      <c r="C19" s="331" t="s">
        <v>104</v>
      </c>
      <c r="D19" s="332"/>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410"/>
      <c r="AH19" s="410"/>
      <c r="AI19" s="410"/>
      <c r="AJ19" s="645"/>
      <c r="AK19" s="645"/>
      <c r="AL19" s="645"/>
      <c r="AM19" s="646"/>
      <c r="AN19" s="138"/>
      <c r="AP19" s="495"/>
      <c r="AS19" s="329" t="s">
        <v>104</v>
      </c>
      <c r="AT19" s="330"/>
      <c r="AU19" s="23">
        <f t="shared" si="2"/>
        <v>0</v>
      </c>
      <c r="AV19" s="22" t="str">
        <f t="shared" si="13"/>
        <v>入力なし</v>
      </c>
      <c r="AW19" s="139" t="str">
        <f t="shared" si="14"/>
        <v/>
      </c>
      <c r="AX19" s="139" t="str">
        <f t="shared" si="15"/>
        <v/>
      </c>
      <c r="AY19" s="139" t="str">
        <f t="shared" si="16"/>
        <v/>
      </c>
      <c r="AZ19" s="139" t="str">
        <f t="shared" si="17"/>
        <v/>
      </c>
      <c r="BA19" s="315" t="str">
        <f t="shared" si="0"/>
        <v/>
      </c>
      <c r="BB19" s="187" t="str">
        <f t="shared" si="3"/>
        <v/>
      </c>
      <c r="BC19" s="187">
        <f t="shared" si="4"/>
        <v>1048550</v>
      </c>
      <c r="BD19" s="187" t="str">
        <f t="shared" si="5"/>
        <v/>
      </c>
      <c r="BE19" s="187">
        <f t="shared" si="6"/>
        <v>1048550</v>
      </c>
      <c r="BF19" s="187" t="str">
        <f t="shared" si="7"/>
        <v/>
      </c>
      <c r="BG19" s="187">
        <f t="shared" si="8"/>
        <v>1048550</v>
      </c>
      <c r="BH19" s="187" t="str">
        <f t="shared" si="9"/>
        <v/>
      </c>
      <c r="BI19" s="139" t="str">
        <f t="shared" si="10"/>
        <v/>
      </c>
      <c r="BJ19" s="315" t="str">
        <f t="shared" si="11"/>
        <v/>
      </c>
      <c r="BK19" s="23">
        <f t="shared" si="12"/>
        <v>0</v>
      </c>
      <c r="BM19" s="1" t="s">
        <v>556</v>
      </c>
    </row>
    <row r="20" spans="1:65" ht="32.25" customHeight="1">
      <c r="A20" s="20" t="str">
        <f t="shared" si="1"/>
        <v/>
      </c>
      <c r="C20" s="331" t="s">
        <v>105</v>
      </c>
      <c r="D20" s="332"/>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410"/>
      <c r="AH20" s="410"/>
      <c r="AI20" s="410"/>
      <c r="AJ20" s="645"/>
      <c r="AK20" s="645"/>
      <c r="AL20" s="645"/>
      <c r="AM20" s="646"/>
      <c r="AN20" s="138"/>
      <c r="AP20" s="495"/>
      <c r="AS20" s="329" t="s">
        <v>105</v>
      </c>
      <c r="AT20" s="330"/>
      <c r="AU20" s="23">
        <f t="shared" si="2"/>
        <v>0</v>
      </c>
      <c r="AV20" s="22" t="str">
        <f t="shared" si="13"/>
        <v>入力なし</v>
      </c>
      <c r="AW20" s="139" t="str">
        <f t="shared" si="14"/>
        <v/>
      </c>
      <c r="AX20" s="139" t="str">
        <f t="shared" si="15"/>
        <v/>
      </c>
      <c r="AY20" s="139" t="str">
        <f t="shared" si="16"/>
        <v/>
      </c>
      <c r="AZ20" s="139" t="str">
        <f t="shared" si="17"/>
        <v/>
      </c>
      <c r="BA20" s="315" t="str">
        <f t="shared" si="0"/>
        <v/>
      </c>
      <c r="BB20" s="187" t="str">
        <f t="shared" si="3"/>
        <v/>
      </c>
      <c r="BC20" s="187">
        <f t="shared" si="4"/>
        <v>1048550</v>
      </c>
      <c r="BD20" s="187" t="str">
        <f t="shared" si="5"/>
        <v/>
      </c>
      <c r="BE20" s="187">
        <f t="shared" si="6"/>
        <v>1048550</v>
      </c>
      <c r="BF20" s="187" t="str">
        <f t="shared" si="7"/>
        <v/>
      </c>
      <c r="BG20" s="187">
        <f t="shared" si="8"/>
        <v>1048550</v>
      </c>
      <c r="BH20" s="187" t="str">
        <f t="shared" si="9"/>
        <v/>
      </c>
      <c r="BI20" s="139" t="str">
        <f t="shared" si="10"/>
        <v/>
      </c>
      <c r="BJ20" s="315" t="str">
        <f t="shared" si="11"/>
        <v/>
      </c>
      <c r="BK20" s="23">
        <f>IF(OR($H$8="相手国",E20=""),0,IF(AND(AU20=0,AG20="〇"),1,0))</f>
        <v>0</v>
      </c>
      <c r="BM20" s="1" t="s">
        <v>557</v>
      </c>
    </row>
    <row r="21" spans="1:65" ht="32.25" customHeight="1">
      <c r="A21" s="20" t="str">
        <f t="shared" si="1"/>
        <v/>
      </c>
      <c r="C21" s="331" t="s">
        <v>106</v>
      </c>
      <c r="D21" s="332"/>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410"/>
      <c r="AH21" s="410"/>
      <c r="AI21" s="410"/>
      <c r="AJ21" s="645"/>
      <c r="AK21" s="645"/>
      <c r="AL21" s="645"/>
      <c r="AM21" s="646"/>
      <c r="AN21" s="138"/>
      <c r="AP21" s="495"/>
      <c r="AS21" s="329" t="s">
        <v>106</v>
      </c>
      <c r="AT21" s="330"/>
      <c r="AU21" s="23">
        <f t="shared" si="2"/>
        <v>0</v>
      </c>
      <c r="AV21" s="22" t="str">
        <f t="shared" si="13"/>
        <v>入力なし</v>
      </c>
      <c r="AW21" s="139" t="str">
        <f t="shared" si="14"/>
        <v/>
      </c>
      <c r="AX21" s="139" t="str">
        <f t="shared" si="15"/>
        <v/>
      </c>
      <c r="AY21" s="139" t="str">
        <f t="shared" si="16"/>
        <v/>
      </c>
      <c r="AZ21" s="139" t="str">
        <f t="shared" si="17"/>
        <v/>
      </c>
      <c r="BA21" s="315" t="str">
        <f t="shared" si="0"/>
        <v/>
      </c>
      <c r="BB21" s="187" t="str">
        <f t="shared" si="3"/>
        <v/>
      </c>
      <c r="BC21" s="187">
        <f t="shared" si="4"/>
        <v>1048550</v>
      </c>
      <c r="BD21" s="187" t="str">
        <f t="shared" si="5"/>
        <v/>
      </c>
      <c r="BE21" s="187">
        <f t="shared" si="6"/>
        <v>1048550</v>
      </c>
      <c r="BF21" s="187" t="str">
        <f t="shared" si="7"/>
        <v/>
      </c>
      <c r="BG21" s="187">
        <f t="shared" si="8"/>
        <v>1048550</v>
      </c>
      <c r="BH21" s="187" t="str">
        <f t="shared" si="9"/>
        <v/>
      </c>
      <c r="BI21" s="139" t="str">
        <f t="shared" si="10"/>
        <v/>
      </c>
      <c r="BJ21" s="315" t="str">
        <f t="shared" si="11"/>
        <v/>
      </c>
      <c r="BK21" s="23">
        <f t="shared" si="12"/>
        <v>0</v>
      </c>
      <c r="BM21" s="1" t="s">
        <v>558</v>
      </c>
    </row>
    <row r="22" spans="1:65" ht="32.25" customHeight="1">
      <c r="A22" s="20" t="str">
        <f t="shared" si="1"/>
        <v/>
      </c>
      <c r="C22" s="331" t="s">
        <v>107</v>
      </c>
      <c r="D22" s="332"/>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410"/>
      <c r="AH22" s="410"/>
      <c r="AI22" s="410"/>
      <c r="AJ22" s="645"/>
      <c r="AK22" s="645"/>
      <c r="AL22" s="645"/>
      <c r="AM22" s="646"/>
      <c r="AN22" s="138"/>
      <c r="AP22" s="495"/>
      <c r="AS22" s="329" t="s">
        <v>107</v>
      </c>
      <c r="AT22" s="330"/>
      <c r="AU22" s="23">
        <f t="shared" si="2"/>
        <v>0</v>
      </c>
      <c r="AV22" s="22" t="str">
        <f t="shared" si="13"/>
        <v>入力なし</v>
      </c>
      <c r="AW22" s="139" t="str">
        <f t="shared" si="14"/>
        <v/>
      </c>
      <c r="AX22" s="139" t="str">
        <f t="shared" si="15"/>
        <v/>
      </c>
      <c r="AY22" s="139" t="str">
        <f t="shared" si="16"/>
        <v/>
      </c>
      <c r="AZ22" s="139" t="str">
        <f>IF(AV22="入力なし","",TRIM(CONCATENATE(AW22,AX22,AY22)))</f>
        <v/>
      </c>
      <c r="BA22" s="315" t="str">
        <f t="shared" si="0"/>
        <v/>
      </c>
      <c r="BB22" s="187" t="str">
        <f t="shared" si="3"/>
        <v/>
      </c>
      <c r="BC22" s="187">
        <f t="shared" si="4"/>
        <v>1048550</v>
      </c>
      <c r="BD22" s="187" t="str">
        <f t="shared" si="5"/>
        <v/>
      </c>
      <c r="BE22" s="187">
        <f t="shared" si="6"/>
        <v>1048550</v>
      </c>
      <c r="BF22" s="187" t="str">
        <f t="shared" si="7"/>
        <v/>
      </c>
      <c r="BG22" s="187">
        <f t="shared" si="8"/>
        <v>1048550</v>
      </c>
      <c r="BH22" s="187" t="str">
        <f t="shared" si="9"/>
        <v/>
      </c>
      <c r="BI22" s="139" t="str">
        <f t="shared" si="10"/>
        <v/>
      </c>
      <c r="BJ22" s="315" t="str">
        <f t="shared" si="11"/>
        <v/>
      </c>
      <c r="BK22" s="23">
        <f t="shared" si="12"/>
        <v>0</v>
      </c>
      <c r="BM22" s="1" t="s">
        <v>559</v>
      </c>
    </row>
    <row r="23" spans="1:65" ht="32.25" customHeight="1">
      <c r="A23" s="20" t="str">
        <f t="shared" si="1"/>
        <v/>
      </c>
      <c r="C23" s="331" t="s">
        <v>108</v>
      </c>
      <c r="D23" s="332"/>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410"/>
      <c r="AH23" s="410"/>
      <c r="AI23" s="410"/>
      <c r="AJ23" s="645"/>
      <c r="AK23" s="645"/>
      <c r="AL23" s="645"/>
      <c r="AM23" s="646"/>
      <c r="AN23" s="138"/>
      <c r="AP23" s="495"/>
      <c r="AS23" s="329" t="s">
        <v>108</v>
      </c>
      <c r="AT23" s="330"/>
      <c r="AU23" s="23">
        <f t="shared" si="2"/>
        <v>0</v>
      </c>
      <c r="AV23" s="22" t="str">
        <f t="shared" si="13"/>
        <v>入力なし</v>
      </c>
      <c r="AW23" s="139" t="str">
        <f t="shared" si="14"/>
        <v/>
      </c>
      <c r="AX23" s="139" t="str">
        <f t="shared" si="15"/>
        <v/>
      </c>
      <c r="AY23" s="139" t="str">
        <f t="shared" si="16"/>
        <v/>
      </c>
      <c r="AZ23" s="139" t="str">
        <f t="shared" si="17"/>
        <v/>
      </c>
      <c r="BA23" s="315" t="str">
        <f t="shared" si="0"/>
        <v/>
      </c>
      <c r="BB23" s="187" t="str">
        <f t="shared" si="3"/>
        <v/>
      </c>
      <c r="BC23" s="187">
        <f t="shared" si="4"/>
        <v>1048550</v>
      </c>
      <c r="BD23" s="187" t="str">
        <f t="shared" si="5"/>
        <v/>
      </c>
      <c r="BE23" s="187">
        <f t="shared" si="6"/>
        <v>1048550</v>
      </c>
      <c r="BF23" s="187" t="str">
        <f t="shared" si="7"/>
        <v/>
      </c>
      <c r="BG23" s="187">
        <f t="shared" si="8"/>
        <v>1048550</v>
      </c>
      <c r="BH23" s="187" t="str">
        <f t="shared" si="9"/>
        <v/>
      </c>
      <c r="BI23" s="139" t="str">
        <f t="shared" si="10"/>
        <v/>
      </c>
      <c r="BJ23" s="315" t="str">
        <f t="shared" si="11"/>
        <v/>
      </c>
      <c r="BK23" s="23">
        <f t="shared" si="12"/>
        <v>0</v>
      </c>
      <c r="BM23" s="1" t="s">
        <v>560</v>
      </c>
    </row>
    <row r="24" spans="1:65" ht="32.25" customHeight="1">
      <c r="A24" s="20" t="str">
        <f t="shared" si="1"/>
        <v/>
      </c>
      <c r="C24" s="331" t="s">
        <v>109</v>
      </c>
      <c r="D24" s="332"/>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410"/>
      <c r="AH24" s="410"/>
      <c r="AI24" s="410"/>
      <c r="AJ24" s="645"/>
      <c r="AK24" s="645"/>
      <c r="AL24" s="645"/>
      <c r="AM24" s="646"/>
      <c r="AN24" s="138"/>
      <c r="AP24" s="495"/>
      <c r="AS24" s="329" t="s">
        <v>109</v>
      </c>
      <c r="AT24" s="330"/>
      <c r="AU24" s="23">
        <f t="shared" si="2"/>
        <v>0</v>
      </c>
      <c r="AV24" s="22" t="str">
        <f t="shared" si="13"/>
        <v>入力なし</v>
      </c>
      <c r="AW24" s="139" t="str">
        <f t="shared" si="14"/>
        <v/>
      </c>
      <c r="AX24" s="139" t="str">
        <f t="shared" si="15"/>
        <v/>
      </c>
      <c r="AY24" s="139" t="str">
        <f t="shared" si="16"/>
        <v/>
      </c>
      <c r="AZ24" s="139" t="str">
        <f t="shared" si="17"/>
        <v/>
      </c>
      <c r="BA24" s="315" t="str">
        <f t="shared" si="0"/>
        <v/>
      </c>
      <c r="BB24" s="187" t="str">
        <f t="shared" si="3"/>
        <v/>
      </c>
      <c r="BC24" s="187">
        <f t="shared" si="4"/>
        <v>1048550</v>
      </c>
      <c r="BD24" s="187" t="str">
        <f t="shared" si="5"/>
        <v/>
      </c>
      <c r="BE24" s="187">
        <f t="shared" si="6"/>
        <v>1048550</v>
      </c>
      <c r="BF24" s="187" t="str">
        <f t="shared" si="7"/>
        <v/>
      </c>
      <c r="BG24" s="187">
        <f t="shared" si="8"/>
        <v>1048550</v>
      </c>
      <c r="BH24" s="187" t="str">
        <f t="shared" si="9"/>
        <v/>
      </c>
      <c r="BI24" s="139" t="str">
        <f t="shared" si="10"/>
        <v/>
      </c>
      <c r="BJ24" s="315" t="str">
        <f t="shared" si="11"/>
        <v/>
      </c>
      <c r="BK24" s="23">
        <f t="shared" si="12"/>
        <v>0</v>
      </c>
      <c r="BM24" s="1" t="s">
        <v>561</v>
      </c>
    </row>
    <row r="25" spans="1:65" ht="32.25" customHeight="1">
      <c r="A25" s="20" t="str">
        <f t="shared" si="1"/>
        <v/>
      </c>
      <c r="C25" s="331" t="s">
        <v>110</v>
      </c>
      <c r="D25" s="332"/>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410"/>
      <c r="AH25" s="410"/>
      <c r="AI25" s="410"/>
      <c r="AJ25" s="645"/>
      <c r="AK25" s="645"/>
      <c r="AL25" s="645"/>
      <c r="AM25" s="646"/>
      <c r="AN25" s="138"/>
      <c r="AP25" s="495"/>
      <c r="AS25" s="329" t="s">
        <v>110</v>
      </c>
      <c r="AT25" s="330"/>
      <c r="AU25" s="23">
        <f t="shared" si="2"/>
        <v>0</v>
      </c>
      <c r="AV25" s="22" t="str">
        <f t="shared" si="13"/>
        <v>入力なし</v>
      </c>
      <c r="AW25" s="139" t="str">
        <f t="shared" si="14"/>
        <v/>
      </c>
      <c r="AX25" s="139" t="str">
        <f t="shared" si="15"/>
        <v/>
      </c>
      <c r="AY25" s="139" t="str">
        <f t="shared" si="16"/>
        <v/>
      </c>
      <c r="AZ25" s="139" t="str">
        <f t="shared" si="17"/>
        <v/>
      </c>
      <c r="BA25" s="315" t="str">
        <f t="shared" si="0"/>
        <v/>
      </c>
      <c r="BB25" s="187" t="str">
        <f t="shared" si="3"/>
        <v/>
      </c>
      <c r="BC25" s="187">
        <f t="shared" si="4"/>
        <v>1048550</v>
      </c>
      <c r="BD25" s="187" t="str">
        <f t="shared" si="5"/>
        <v/>
      </c>
      <c r="BE25" s="187">
        <f t="shared" si="6"/>
        <v>1048550</v>
      </c>
      <c r="BF25" s="187" t="str">
        <f t="shared" si="7"/>
        <v/>
      </c>
      <c r="BG25" s="187">
        <f t="shared" si="8"/>
        <v>1048550</v>
      </c>
      <c r="BH25" s="187" t="str">
        <f t="shared" si="9"/>
        <v/>
      </c>
      <c r="BI25" s="139" t="str">
        <f t="shared" si="10"/>
        <v/>
      </c>
      <c r="BJ25" s="315" t="str">
        <f t="shared" si="11"/>
        <v/>
      </c>
      <c r="BK25" s="23">
        <f t="shared" si="12"/>
        <v>0</v>
      </c>
      <c r="BM25" s="1" t="s">
        <v>562</v>
      </c>
    </row>
    <row r="26" spans="1:65" ht="32.25" customHeight="1">
      <c r="A26" s="20" t="str">
        <f t="shared" si="1"/>
        <v/>
      </c>
      <c r="C26" s="331" t="s">
        <v>111</v>
      </c>
      <c r="D26" s="332"/>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410"/>
      <c r="AH26" s="410"/>
      <c r="AI26" s="410"/>
      <c r="AJ26" s="645"/>
      <c r="AK26" s="645"/>
      <c r="AL26" s="645"/>
      <c r="AM26" s="646"/>
      <c r="AN26" s="138"/>
      <c r="AP26" s="495"/>
      <c r="AS26" s="329" t="s">
        <v>111</v>
      </c>
      <c r="AT26" s="330"/>
      <c r="AU26" s="23">
        <f t="shared" si="2"/>
        <v>0</v>
      </c>
      <c r="AV26" s="22" t="str">
        <f t="shared" si="13"/>
        <v>入力なし</v>
      </c>
      <c r="AW26" s="139" t="str">
        <f t="shared" si="14"/>
        <v/>
      </c>
      <c r="AX26" s="139" t="str">
        <f t="shared" si="15"/>
        <v/>
      </c>
      <c r="AY26" s="139" t="str">
        <f t="shared" si="16"/>
        <v/>
      </c>
      <c r="AZ26" s="139" t="str">
        <f t="shared" si="17"/>
        <v/>
      </c>
      <c r="BA26" s="315" t="str">
        <f t="shared" si="0"/>
        <v/>
      </c>
      <c r="BB26" s="187" t="str">
        <f t="shared" si="3"/>
        <v/>
      </c>
      <c r="BC26" s="187">
        <f t="shared" si="4"/>
        <v>1048550</v>
      </c>
      <c r="BD26" s="187" t="str">
        <f t="shared" si="5"/>
        <v/>
      </c>
      <c r="BE26" s="187">
        <f t="shared" si="6"/>
        <v>1048550</v>
      </c>
      <c r="BF26" s="187" t="str">
        <f t="shared" si="7"/>
        <v/>
      </c>
      <c r="BG26" s="187">
        <f t="shared" si="8"/>
        <v>1048550</v>
      </c>
      <c r="BH26" s="187" t="str">
        <f t="shared" si="9"/>
        <v/>
      </c>
      <c r="BI26" s="139" t="str">
        <f t="shared" si="10"/>
        <v/>
      </c>
      <c r="BJ26" s="315" t="str">
        <f t="shared" si="11"/>
        <v/>
      </c>
      <c r="BK26" s="23">
        <f t="shared" si="12"/>
        <v>0</v>
      </c>
      <c r="BM26" s="1" t="s">
        <v>563</v>
      </c>
    </row>
    <row r="27" spans="1:65" ht="32.25" customHeight="1">
      <c r="A27" s="20" t="str">
        <f t="shared" si="1"/>
        <v/>
      </c>
      <c r="C27" s="331" t="s">
        <v>112</v>
      </c>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410"/>
      <c r="AH27" s="410"/>
      <c r="AI27" s="410"/>
      <c r="AJ27" s="645"/>
      <c r="AK27" s="645"/>
      <c r="AL27" s="645"/>
      <c r="AM27" s="646"/>
      <c r="AN27" s="138"/>
      <c r="AP27" s="495"/>
      <c r="AS27" s="329" t="s">
        <v>112</v>
      </c>
      <c r="AT27" s="330"/>
      <c r="AU27" s="23">
        <f t="shared" si="2"/>
        <v>0</v>
      </c>
      <c r="AV27" s="22" t="str">
        <f t="shared" si="13"/>
        <v>入力なし</v>
      </c>
      <c r="AW27" s="139" t="str">
        <f t="shared" si="14"/>
        <v/>
      </c>
      <c r="AX27" s="139" t="str">
        <f t="shared" si="15"/>
        <v/>
      </c>
      <c r="AY27" s="139" t="str">
        <f t="shared" si="16"/>
        <v/>
      </c>
      <c r="AZ27" s="139" t="str">
        <f t="shared" si="17"/>
        <v/>
      </c>
      <c r="BA27" s="315" t="str">
        <f t="shared" si="0"/>
        <v/>
      </c>
      <c r="BB27" s="187" t="str">
        <f t="shared" si="3"/>
        <v/>
      </c>
      <c r="BC27" s="187">
        <f t="shared" si="4"/>
        <v>1048550</v>
      </c>
      <c r="BD27" s="187" t="str">
        <f t="shared" si="5"/>
        <v/>
      </c>
      <c r="BE27" s="187">
        <f t="shared" si="6"/>
        <v>1048550</v>
      </c>
      <c r="BF27" s="187" t="str">
        <f t="shared" si="7"/>
        <v/>
      </c>
      <c r="BG27" s="187">
        <f t="shared" si="8"/>
        <v>1048550</v>
      </c>
      <c r="BH27" s="187" t="str">
        <f t="shared" si="9"/>
        <v/>
      </c>
      <c r="BI27" s="139" t="str">
        <f t="shared" si="10"/>
        <v/>
      </c>
      <c r="BJ27" s="315" t="str">
        <f t="shared" si="11"/>
        <v/>
      </c>
      <c r="BK27" s="23">
        <f t="shared" si="12"/>
        <v>0</v>
      </c>
      <c r="BM27" s="1" t="s">
        <v>564</v>
      </c>
    </row>
    <row r="28" spans="1:65" ht="32.25" customHeight="1">
      <c r="A28" s="20" t="str">
        <f t="shared" si="1"/>
        <v/>
      </c>
      <c r="C28" s="331" t="s">
        <v>113</v>
      </c>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410"/>
      <c r="AH28" s="410"/>
      <c r="AI28" s="410"/>
      <c r="AJ28" s="645"/>
      <c r="AK28" s="645"/>
      <c r="AL28" s="645"/>
      <c r="AM28" s="646"/>
      <c r="AN28" s="138"/>
      <c r="AP28" s="495"/>
      <c r="AS28" s="329" t="s">
        <v>113</v>
      </c>
      <c r="AT28" s="330"/>
      <c r="AU28" s="23">
        <f t="shared" si="2"/>
        <v>0</v>
      </c>
      <c r="AV28" s="22" t="str">
        <f t="shared" si="13"/>
        <v>入力なし</v>
      </c>
      <c r="AW28" s="139" t="str">
        <f t="shared" si="14"/>
        <v/>
      </c>
      <c r="AX28" s="139" t="str">
        <f t="shared" si="15"/>
        <v/>
      </c>
      <c r="AY28" s="139" t="str">
        <f t="shared" si="16"/>
        <v/>
      </c>
      <c r="AZ28" s="139" t="str">
        <f t="shared" si="17"/>
        <v/>
      </c>
      <c r="BA28" s="315" t="str">
        <f t="shared" si="0"/>
        <v/>
      </c>
      <c r="BB28" s="187" t="str">
        <f t="shared" si="3"/>
        <v/>
      </c>
      <c r="BC28" s="187">
        <f t="shared" si="4"/>
        <v>1048550</v>
      </c>
      <c r="BD28" s="187" t="str">
        <f t="shared" si="5"/>
        <v/>
      </c>
      <c r="BE28" s="187">
        <f t="shared" si="6"/>
        <v>1048550</v>
      </c>
      <c r="BF28" s="187" t="str">
        <f t="shared" si="7"/>
        <v/>
      </c>
      <c r="BG28" s="187">
        <f t="shared" si="8"/>
        <v>1048550</v>
      </c>
      <c r="BH28" s="187" t="str">
        <f t="shared" si="9"/>
        <v/>
      </c>
      <c r="BI28" s="139" t="str">
        <f t="shared" si="10"/>
        <v/>
      </c>
      <c r="BJ28" s="315" t="str">
        <f t="shared" si="11"/>
        <v/>
      </c>
      <c r="BK28" s="23">
        <f t="shared" si="12"/>
        <v>0</v>
      </c>
      <c r="BM28" s="1" t="s">
        <v>565</v>
      </c>
    </row>
    <row r="29" spans="1:65" ht="32.25" customHeight="1">
      <c r="A29" s="20" t="str">
        <f t="shared" si="1"/>
        <v/>
      </c>
      <c r="C29" s="331" t="s">
        <v>114</v>
      </c>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410"/>
      <c r="AH29" s="410"/>
      <c r="AI29" s="410"/>
      <c r="AJ29" s="645"/>
      <c r="AK29" s="645"/>
      <c r="AL29" s="645"/>
      <c r="AM29" s="646"/>
      <c r="AN29" s="138"/>
      <c r="AS29" s="329" t="s">
        <v>114</v>
      </c>
      <c r="AT29" s="330"/>
      <c r="AU29" s="23">
        <f t="shared" si="2"/>
        <v>0</v>
      </c>
      <c r="AV29" s="22" t="str">
        <f t="shared" si="13"/>
        <v>入力なし</v>
      </c>
      <c r="AW29" s="139" t="str">
        <f t="shared" si="14"/>
        <v/>
      </c>
      <c r="AX29" s="139" t="str">
        <f t="shared" si="15"/>
        <v/>
      </c>
      <c r="AY29" s="139" t="str">
        <f t="shared" si="16"/>
        <v/>
      </c>
      <c r="AZ29" s="139" t="str">
        <f t="shared" si="17"/>
        <v/>
      </c>
      <c r="BA29" s="315" t="str">
        <f t="shared" si="0"/>
        <v/>
      </c>
      <c r="BB29" s="187" t="str">
        <f t="shared" si="3"/>
        <v/>
      </c>
      <c r="BC29" s="187">
        <f t="shared" si="4"/>
        <v>1048550</v>
      </c>
      <c r="BD29" s="187" t="str">
        <f t="shared" si="5"/>
        <v/>
      </c>
      <c r="BE29" s="187">
        <f t="shared" si="6"/>
        <v>1048550</v>
      </c>
      <c r="BF29" s="187" t="str">
        <f t="shared" si="7"/>
        <v/>
      </c>
      <c r="BG29" s="187">
        <f t="shared" si="8"/>
        <v>1048550</v>
      </c>
      <c r="BH29" s="187" t="str">
        <f t="shared" si="9"/>
        <v/>
      </c>
      <c r="BI29" s="139" t="str">
        <f t="shared" si="10"/>
        <v/>
      </c>
      <c r="BJ29" s="315" t="str">
        <f t="shared" si="11"/>
        <v/>
      </c>
      <c r="BK29" s="23">
        <f t="shared" si="12"/>
        <v>0</v>
      </c>
      <c r="BM29" s="1" t="s">
        <v>566</v>
      </c>
    </row>
    <row r="30" spans="1:65" ht="32.25" customHeight="1">
      <c r="A30" s="20" t="str">
        <f t="shared" si="1"/>
        <v/>
      </c>
      <c r="C30" s="331" t="s">
        <v>115</v>
      </c>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410"/>
      <c r="AH30" s="410"/>
      <c r="AI30" s="410"/>
      <c r="AJ30" s="645"/>
      <c r="AK30" s="645"/>
      <c r="AL30" s="645"/>
      <c r="AM30" s="646"/>
      <c r="AN30" s="138"/>
      <c r="AS30" s="329" t="s">
        <v>115</v>
      </c>
      <c r="AT30" s="330"/>
      <c r="AU30" s="23">
        <f t="shared" si="2"/>
        <v>0</v>
      </c>
      <c r="AV30" s="22" t="str">
        <f t="shared" si="13"/>
        <v>入力なし</v>
      </c>
      <c r="AW30" s="139" t="str">
        <f t="shared" si="14"/>
        <v/>
      </c>
      <c r="AX30" s="139" t="str">
        <f t="shared" si="15"/>
        <v/>
      </c>
      <c r="AY30" s="139" t="str">
        <f t="shared" si="16"/>
        <v/>
      </c>
      <c r="AZ30" s="139" t="str">
        <f t="shared" si="17"/>
        <v/>
      </c>
      <c r="BA30" s="315" t="str">
        <f t="shared" si="0"/>
        <v/>
      </c>
      <c r="BB30" s="187" t="str">
        <f t="shared" si="3"/>
        <v/>
      </c>
      <c r="BC30" s="187">
        <f t="shared" si="4"/>
        <v>1048550</v>
      </c>
      <c r="BD30" s="187" t="str">
        <f t="shared" si="5"/>
        <v/>
      </c>
      <c r="BE30" s="187">
        <f t="shared" si="6"/>
        <v>1048550</v>
      </c>
      <c r="BF30" s="187" t="str">
        <f t="shared" si="7"/>
        <v/>
      </c>
      <c r="BG30" s="187">
        <f t="shared" si="8"/>
        <v>1048550</v>
      </c>
      <c r="BH30" s="187" t="str">
        <f t="shared" si="9"/>
        <v/>
      </c>
      <c r="BI30" s="139" t="str">
        <f t="shared" si="10"/>
        <v/>
      </c>
      <c r="BJ30" s="315" t="str">
        <f t="shared" si="11"/>
        <v/>
      </c>
      <c r="BK30" s="23">
        <f t="shared" si="12"/>
        <v>0</v>
      </c>
      <c r="BM30" s="1" t="s">
        <v>567</v>
      </c>
    </row>
    <row r="31" spans="1:65" ht="32.25" customHeight="1">
      <c r="A31" s="20" t="str">
        <f t="shared" si="1"/>
        <v/>
      </c>
      <c r="C31" s="331" t="s">
        <v>116</v>
      </c>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410"/>
      <c r="AH31" s="410"/>
      <c r="AI31" s="410"/>
      <c r="AJ31" s="645"/>
      <c r="AK31" s="645"/>
      <c r="AL31" s="645"/>
      <c r="AM31" s="646"/>
      <c r="AN31" s="138"/>
      <c r="AS31" s="329" t="s">
        <v>116</v>
      </c>
      <c r="AT31" s="330"/>
      <c r="AU31" s="23">
        <f t="shared" si="2"/>
        <v>0</v>
      </c>
      <c r="AV31" s="22" t="str">
        <f t="shared" si="13"/>
        <v>入力なし</v>
      </c>
      <c r="AW31" s="139" t="str">
        <f t="shared" si="14"/>
        <v/>
      </c>
      <c r="AX31" s="139" t="str">
        <f t="shared" si="15"/>
        <v/>
      </c>
      <c r="AY31" s="139" t="str">
        <f t="shared" si="16"/>
        <v/>
      </c>
      <c r="AZ31" s="139" t="str">
        <f t="shared" si="17"/>
        <v/>
      </c>
      <c r="BA31" s="315" t="str">
        <f t="shared" si="0"/>
        <v/>
      </c>
      <c r="BB31" s="187" t="str">
        <f t="shared" si="3"/>
        <v/>
      </c>
      <c r="BC31" s="187">
        <f t="shared" si="4"/>
        <v>1048550</v>
      </c>
      <c r="BD31" s="187" t="str">
        <f t="shared" si="5"/>
        <v/>
      </c>
      <c r="BE31" s="187">
        <f t="shared" si="6"/>
        <v>1048550</v>
      </c>
      <c r="BF31" s="187" t="str">
        <f t="shared" si="7"/>
        <v/>
      </c>
      <c r="BG31" s="187">
        <f t="shared" si="8"/>
        <v>1048550</v>
      </c>
      <c r="BH31" s="187" t="str">
        <f t="shared" si="9"/>
        <v/>
      </c>
      <c r="BI31" s="139" t="str">
        <f t="shared" si="10"/>
        <v/>
      </c>
      <c r="BJ31" s="315" t="str">
        <f t="shared" si="11"/>
        <v/>
      </c>
      <c r="BK31" s="23">
        <f t="shared" si="12"/>
        <v>0</v>
      </c>
      <c r="BM31" s="1" t="s">
        <v>568</v>
      </c>
    </row>
    <row r="32" spans="1:65" ht="32.25" customHeight="1">
      <c r="A32" s="20" t="str">
        <f t="shared" si="1"/>
        <v/>
      </c>
      <c r="C32" s="331" t="s">
        <v>117</v>
      </c>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410"/>
      <c r="AH32" s="410"/>
      <c r="AI32" s="410"/>
      <c r="AJ32" s="645"/>
      <c r="AK32" s="645"/>
      <c r="AL32" s="645"/>
      <c r="AM32" s="646"/>
      <c r="AN32" s="138"/>
      <c r="AS32" s="329" t="s">
        <v>117</v>
      </c>
      <c r="AT32" s="330"/>
      <c r="AU32" s="23">
        <f t="shared" si="2"/>
        <v>0</v>
      </c>
      <c r="AV32" s="22" t="str">
        <f t="shared" si="13"/>
        <v>入力なし</v>
      </c>
      <c r="AW32" s="139" t="str">
        <f t="shared" si="14"/>
        <v/>
      </c>
      <c r="AX32" s="139" t="str">
        <f t="shared" si="15"/>
        <v/>
      </c>
      <c r="AY32" s="139" t="str">
        <f t="shared" si="16"/>
        <v/>
      </c>
      <c r="AZ32" s="139" t="str">
        <f t="shared" si="17"/>
        <v/>
      </c>
      <c r="BA32" s="315" t="str">
        <f t="shared" si="0"/>
        <v/>
      </c>
      <c r="BB32" s="187" t="str">
        <f t="shared" si="3"/>
        <v/>
      </c>
      <c r="BC32" s="187">
        <f t="shared" si="4"/>
        <v>1048550</v>
      </c>
      <c r="BD32" s="187" t="str">
        <f t="shared" si="5"/>
        <v/>
      </c>
      <c r="BE32" s="187">
        <f t="shared" si="6"/>
        <v>1048550</v>
      </c>
      <c r="BF32" s="187" t="str">
        <f t="shared" si="7"/>
        <v/>
      </c>
      <c r="BG32" s="187">
        <f t="shared" si="8"/>
        <v>1048550</v>
      </c>
      <c r="BH32" s="187" t="str">
        <f t="shared" si="9"/>
        <v/>
      </c>
      <c r="BI32" s="139" t="str">
        <f t="shared" si="10"/>
        <v/>
      </c>
      <c r="BJ32" s="315" t="str">
        <f t="shared" si="11"/>
        <v/>
      </c>
      <c r="BK32" s="23">
        <f t="shared" si="12"/>
        <v>0</v>
      </c>
      <c r="BM32" s="1" t="s">
        <v>569</v>
      </c>
    </row>
    <row r="33" spans="1:65" ht="32.25" customHeight="1">
      <c r="A33" s="20" t="str">
        <f t="shared" si="1"/>
        <v/>
      </c>
      <c r="C33" s="331" t="s">
        <v>118</v>
      </c>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410"/>
      <c r="AH33" s="410"/>
      <c r="AI33" s="410"/>
      <c r="AJ33" s="645"/>
      <c r="AK33" s="645"/>
      <c r="AL33" s="645"/>
      <c r="AM33" s="646"/>
      <c r="AN33" s="138"/>
      <c r="AS33" s="329" t="s">
        <v>118</v>
      </c>
      <c r="AT33" s="330"/>
      <c r="AU33" s="23">
        <f t="shared" si="2"/>
        <v>0</v>
      </c>
      <c r="AV33" s="22" t="str">
        <f t="shared" si="13"/>
        <v>入力なし</v>
      </c>
      <c r="AW33" s="139" t="str">
        <f t="shared" si="14"/>
        <v/>
      </c>
      <c r="AX33" s="139" t="str">
        <f t="shared" si="15"/>
        <v/>
      </c>
      <c r="AY33" s="139" t="str">
        <f t="shared" si="16"/>
        <v/>
      </c>
      <c r="AZ33" s="139" t="str">
        <f t="shared" si="17"/>
        <v/>
      </c>
      <c r="BA33" s="315" t="str">
        <f t="shared" si="0"/>
        <v/>
      </c>
      <c r="BB33" s="187" t="str">
        <f t="shared" si="3"/>
        <v/>
      </c>
      <c r="BC33" s="187">
        <f t="shared" si="4"/>
        <v>1048550</v>
      </c>
      <c r="BD33" s="187" t="str">
        <f t="shared" si="5"/>
        <v/>
      </c>
      <c r="BE33" s="187">
        <f t="shared" si="6"/>
        <v>1048550</v>
      </c>
      <c r="BF33" s="187" t="str">
        <f t="shared" si="7"/>
        <v/>
      </c>
      <c r="BG33" s="187">
        <f t="shared" si="8"/>
        <v>1048550</v>
      </c>
      <c r="BH33" s="187" t="str">
        <f t="shared" si="9"/>
        <v/>
      </c>
      <c r="BI33" s="139" t="str">
        <f t="shared" si="10"/>
        <v/>
      </c>
      <c r="BJ33" s="315" t="str">
        <f t="shared" si="11"/>
        <v/>
      </c>
      <c r="BK33" s="23">
        <f t="shared" si="12"/>
        <v>0</v>
      </c>
      <c r="BM33" s="1" t="s">
        <v>570</v>
      </c>
    </row>
    <row r="34" spans="1:65" ht="32.25" customHeight="1">
      <c r="A34" s="20" t="str">
        <f t="shared" si="1"/>
        <v/>
      </c>
      <c r="C34" s="331" t="s">
        <v>119</v>
      </c>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410"/>
      <c r="AH34" s="410"/>
      <c r="AI34" s="410"/>
      <c r="AJ34" s="645"/>
      <c r="AK34" s="645"/>
      <c r="AL34" s="645"/>
      <c r="AM34" s="646"/>
      <c r="AN34" s="138"/>
      <c r="AS34" s="329" t="s">
        <v>119</v>
      </c>
      <c r="AT34" s="330"/>
      <c r="AU34" s="23">
        <f t="shared" si="2"/>
        <v>0</v>
      </c>
      <c r="AV34" s="22" t="str">
        <f t="shared" si="13"/>
        <v>入力なし</v>
      </c>
      <c r="AW34" s="139" t="str">
        <f t="shared" si="14"/>
        <v/>
      </c>
      <c r="AX34" s="139" t="str">
        <f t="shared" si="15"/>
        <v/>
      </c>
      <c r="AY34" s="139" t="str">
        <f t="shared" si="16"/>
        <v/>
      </c>
      <c r="AZ34" s="139" t="str">
        <f t="shared" si="17"/>
        <v/>
      </c>
      <c r="BA34" s="315" t="str">
        <f t="shared" si="0"/>
        <v/>
      </c>
      <c r="BB34" s="187" t="str">
        <f t="shared" si="3"/>
        <v/>
      </c>
      <c r="BC34" s="187">
        <f t="shared" si="4"/>
        <v>1048550</v>
      </c>
      <c r="BD34" s="187" t="str">
        <f t="shared" si="5"/>
        <v/>
      </c>
      <c r="BE34" s="187">
        <f t="shared" si="6"/>
        <v>1048550</v>
      </c>
      <c r="BF34" s="187" t="str">
        <f t="shared" si="7"/>
        <v/>
      </c>
      <c r="BG34" s="187">
        <f t="shared" si="8"/>
        <v>1048550</v>
      </c>
      <c r="BH34" s="187" t="str">
        <f t="shared" si="9"/>
        <v/>
      </c>
      <c r="BI34" s="139" t="str">
        <f t="shared" si="10"/>
        <v/>
      </c>
      <c r="BJ34" s="315" t="str">
        <f t="shared" si="11"/>
        <v/>
      </c>
      <c r="BK34" s="23">
        <f t="shared" si="12"/>
        <v>0</v>
      </c>
      <c r="BM34" s="1" t="s">
        <v>571</v>
      </c>
    </row>
    <row r="35" spans="1:65" ht="32.25" customHeight="1">
      <c r="A35" s="20" t="str">
        <f t="shared" si="1"/>
        <v/>
      </c>
      <c r="C35" s="331" t="s">
        <v>120</v>
      </c>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410"/>
      <c r="AH35" s="410"/>
      <c r="AI35" s="410"/>
      <c r="AJ35" s="645"/>
      <c r="AK35" s="645"/>
      <c r="AL35" s="645"/>
      <c r="AM35" s="646"/>
      <c r="AN35" s="138"/>
      <c r="AS35" s="329" t="s">
        <v>120</v>
      </c>
      <c r="AT35" s="330"/>
      <c r="AU35" s="23">
        <f t="shared" si="2"/>
        <v>0</v>
      </c>
      <c r="AV35" s="22" t="str">
        <f t="shared" si="13"/>
        <v>入力なし</v>
      </c>
      <c r="AW35" s="139" t="str">
        <f t="shared" si="14"/>
        <v/>
      </c>
      <c r="AX35" s="139" t="str">
        <f t="shared" si="15"/>
        <v/>
      </c>
      <c r="AY35" s="139" t="str">
        <f t="shared" si="16"/>
        <v/>
      </c>
      <c r="AZ35" s="139" t="str">
        <f t="shared" si="17"/>
        <v/>
      </c>
      <c r="BA35" s="315" t="str">
        <f t="shared" si="0"/>
        <v/>
      </c>
      <c r="BB35" s="187" t="str">
        <f t="shared" si="3"/>
        <v/>
      </c>
      <c r="BC35" s="187">
        <f t="shared" si="4"/>
        <v>1048550</v>
      </c>
      <c r="BD35" s="187" t="str">
        <f t="shared" si="5"/>
        <v/>
      </c>
      <c r="BE35" s="187">
        <f t="shared" si="6"/>
        <v>1048550</v>
      </c>
      <c r="BF35" s="187" t="str">
        <f t="shared" si="7"/>
        <v/>
      </c>
      <c r="BG35" s="187">
        <f t="shared" si="8"/>
        <v>1048550</v>
      </c>
      <c r="BH35" s="187" t="str">
        <f t="shared" si="9"/>
        <v/>
      </c>
      <c r="BI35" s="139" t="str">
        <f t="shared" si="10"/>
        <v/>
      </c>
      <c r="BJ35" s="315" t="str">
        <f t="shared" si="11"/>
        <v/>
      </c>
      <c r="BK35" s="23">
        <f t="shared" si="12"/>
        <v>0</v>
      </c>
      <c r="BM35" s="1" t="s">
        <v>572</v>
      </c>
    </row>
    <row r="36" spans="1:65" ht="32.25" customHeight="1">
      <c r="A36" s="20" t="str">
        <f t="shared" si="1"/>
        <v/>
      </c>
      <c r="C36" s="331" t="s">
        <v>121</v>
      </c>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410"/>
      <c r="AH36" s="410"/>
      <c r="AI36" s="410"/>
      <c r="AJ36" s="645"/>
      <c r="AK36" s="645"/>
      <c r="AL36" s="645"/>
      <c r="AM36" s="646"/>
      <c r="AN36" s="138"/>
      <c r="AS36" s="329" t="s">
        <v>121</v>
      </c>
      <c r="AT36" s="330"/>
      <c r="AU36" s="23">
        <f t="shared" si="2"/>
        <v>0</v>
      </c>
      <c r="AV36" s="22" t="str">
        <f t="shared" si="13"/>
        <v>入力なし</v>
      </c>
      <c r="AW36" s="139" t="str">
        <f t="shared" si="14"/>
        <v/>
      </c>
      <c r="AX36" s="139" t="str">
        <f t="shared" si="15"/>
        <v/>
      </c>
      <c r="AY36" s="139" t="str">
        <f t="shared" si="16"/>
        <v/>
      </c>
      <c r="AZ36" s="139" t="str">
        <f t="shared" si="17"/>
        <v/>
      </c>
      <c r="BA36" s="315" t="str">
        <f t="shared" si="0"/>
        <v/>
      </c>
      <c r="BB36" s="187" t="str">
        <f t="shared" si="3"/>
        <v/>
      </c>
      <c r="BC36" s="187">
        <f t="shared" si="4"/>
        <v>1048550</v>
      </c>
      <c r="BD36" s="187" t="str">
        <f t="shared" si="5"/>
        <v/>
      </c>
      <c r="BE36" s="187">
        <f t="shared" si="6"/>
        <v>1048550</v>
      </c>
      <c r="BF36" s="187" t="str">
        <f t="shared" si="7"/>
        <v/>
      </c>
      <c r="BG36" s="187">
        <f t="shared" si="8"/>
        <v>1048550</v>
      </c>
      <c r="BH36" s="187" t="str">
        <f t="shared" si="9"/>
        <v/>
      </c>
      <c r="BI36" s="139" t="str">
        <f t="shared" si="10"/>
        <v/>
      </c>
      <c r="BJ36" s="315" t="str">
        <f t="shared" si="11"/>
        <v/>
      </c>
      <c r="BK36" s="23">
        <f t="shared" si="12"/>
        <v>0</v>
      </c>
      <c r="BM36" s="1" t="s">
        <v>573</v>
      </c>
    </row>
    <row r="37" spans="1:65" ht="32.25" customHeight="1">
      <c r="A37" s="20" t="str">
        <f t="shared" si="1"/>
        <v/>
      </c>
      <c r="C37" s="331" t="s">
        <v>122</v>
      </c>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410"/>
      <c r="AH37" s="410"/>
      <c r="AI37" s="410"/>
      <c r="AJ37" s="645"/>
      <c r="AK37" s="645"/>
      <c r="AL37" s="645"/>
      <c r="AM37" s="646"/>
      <c r="AN37" s="138"/>
      <c r="AS37" s="329" t="s">
        <v>122</v>
      </c>
      <c r="AT37" s="330"/>
      <c r="AU37" s="23">
        <f t="shared" si="2"/>
        <v>0</v>
      </c>
      <c r="AV37" s="22" t="str">
        <f t="shared" si="13"/>
        <v>入力なし</v>
      </c>
      <c r="AW37" s="139" t="str">
        <f t="shared" si="14"/>
        <v/>
      </c>
      <c r="AX37" s="139" t="str">
        <f t="shared" si="15"/>
        <v/>
      </c>
      <c r="AY37" s="139" t="str">
        <f t="shared" si="16"/>
        <v/>
      </c>
      <c r="AZ37" s="139" t="str">
        <f t="shared" si="17"/>
        <v/>
      </c>
      <c r="BA37" s="315" t="str">
        <f t="shared" si="0"/>
        <v/>
      </c>
      <c r="BB37" s="187" t="str">
        <f t="shared" si="3"/>
        <v/>
      </c>
      <c r="BC37" s="187">
        <f t="shared" si="4"/>
        <v>1048550</v>
      </c>
      <c r="BD37" s="187" t="str">
        <f t="shared" si="5"/>
        <v/>
      </c>
      <c r="BE37" s="187">
        <f t="shared" si="6"/>
        <v>1048550</v>
      </c>
      <c r="BF37" s="187" t="str">
        <f t="shared" si="7"/>
        <v/>
      </c>
      <c r="BG37" s="187">
        <f t="shared" si="8"/>
        <v>1048550</v>
      </c>
      <c r="BH37" s="187" t="str">
        <f t="shared" si="9"/>
        <v/>
      </c>
      <c r="BI37" s="139" t="str">
        <f t="shared" si="10"/>
        <v/>
      </c>
      <c r="BJ37" s="315" t="str">
        <f t="shared" si="11"/>
        <v/>
      </c>
      <c r="BK37" s="23">
        <f t="shared" si="12"/>
        <v>0</v>
      </c>
    </row>
    <row r="38" spans="1:65" ht="32.25" customHeight="1">
      <c r="A38" s="20" t="str">
        <f t="shared" si="1"/>
        <v/>
      </c>
      <c r="C38" s="331" t="s">
        <v>123</v>
      </c>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410"/>
      <c r="AH38" s="410"/>
      <c r="AI38" s="410"/>
      <c r="AJ38" s="645"/>
      <c r="AK38" s="645"/>
      <c r="AL38" s="645"/>
      <c r="AM38" s="646"/>
      <c r="AN38" s="138"/>
      <c r="AS38" s="329" t="s">
        <v>123</v>
      </c>
      <c r="AT38" s="330"/>
      <c r="AU38" s="23">
        <f t="shared" si="2"/>
        <v>0</v>
      </c>
      <c r="AV38" s="22" t="str">
        <f t="shared" si="13"/>
        <v>入力なし</v>
      </c>
      <c r="AW38" s="139" t="str">
        <f t="shared" si="14"/>
        <v/>
      </c>
      <c r="AX38" s="139" t="str">
        <f t="shared" si="15"/>
        <v/>
      </c>
      <c r="AY38" s="139" t="str">
        <f t="shared" si="16"/>
        <v/>
      </c>
      <c r="AZ38" s="139" t="str">
        <f t="shared" si="17"/>
        <v/>
      </c>
      <c r="BA38" s="315" t="str">
        <f t="shared" si="0"/>
        <v/>
      </c>
      <c r="BB38" s="187" t="str">
        <f t="shared" si="3"/>
        <v/>
      </c>
      <c r="BC38" s="187">
        <f t="shared" si="4"/>
        <v>1048550</v>
      </c>
      <c r="BD38" s="187" t="str">
        <f t="shared" si="5"/>
        <v/>
      </c>
      <c r="BE38" s="187">
        <f t="shared" si="6"/>
        <v>1048550</v>
      </c>
      <c r="BF38" s="187" t="str">
        <f t="shared" si="7"/>
        <v/>
      </c>
      <c r="BG38" s="187">
        <f t="shared" si="8"/>
        <v>1048550</v>
      </c>
      <c r="BH38" s="187" t="str">
        <f t="shared" si="9"/>
        <v/>
      </c>
      <c r="BI38" s="139" t="str">
        <f t="shared" si="10"/>
        <v/>
      </c>
      <c r="BJ38" s="315" t="str">
        <f t="shared" si="11"/>
        <v/>
      </c>
      <c r="BK38" s="23">
        <f t="shared" si="12"/>
        <v>0</v>
      </c>
    </row>
    <row r="39" spans="1:65" ht="32.25" customHeight="1">
      <c r="A39" s="20" t="str">
        <f t="shared" si="1"/>
        <v/>
      </c>
      <c r="C39" s="331" t="s">
        <v>124</v>
      </c>
      <c r="D39" s="332"/>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410"/>
      <c r="AH39" s="410"/>
      <c r="AI39" s="410"/>
      <c r="AJ39" s="645"/>
      <c r="AK39" s="645"/>
      <c r="AL39" s="645"/>
      <c r="AM39" s="646"/>
      <c r="AN39" s="138"/>
      <c r="AS39" s="329" t="s">
        <v>124</v>
      </c>
      <c r="AT39" s="330"/>
      <c r="AU39" s="23">
        <f t="shared" si="2"/>
        <v>0</v>
      </c>
      <c r="AV39" s="22" t="str">
        <f t="shared" si="13"/>
        <v>入力なし</v>
      </c>
      <c r="AW39" s="139" t="str">
        <f t="shared" si="14"/>
        <v/>
      </c>
      <c r="AX39" s="139" t="str">
        <f t="shared" si="15"/>
        <v/>
      </c>
      <c r="AY39" s="139" t="str">
        <f t="shared" si="16"/>
        <v/>
      </c>
      <c r="AZ39" s="139" t="str">
        <f t="shared" si="17"/>
        <v/>
      </c>
      <c r="BA39" s="315" t="str">
        <f t="shared" si="0"/>
        <v/>
      </c>
      <c r="BB39" s="187" t="str">
        <f t="shared" si="3"/>
        <v/>
      </c>
      <c r="BC39" s="187">
        <f t="shared" si="4"/>
        <v>1048550</v>
      </c>
      <c r="BD39" s="187" t="str">
        <f t="shared" si="5"/>
        <v/>
      </c>
      <c r="BE39" s="187">
        <f t="shared" si="6"/>
        <v>1048550</v>
      </c>
      <c r="BF39" s="187" t="str">
        <f t="shared" si="7"/>
        <v/>
      </c>
      <c r="BG39" s="187">
        <f t="shared" si="8"/>
        <v>1048550</v>
      </c>
      <c r="BH39" s="187" t="str">
        <f t="shared" si="9"/>
        <v/>
      </c>
      <c r="BI39" s="139" t="str">
        <f t="shared" si="10"/>
        <v/>
      </c>
      <c r="BJ39" s="315" t="str">
        <f t="shared" si="11"/>
        <v/>
      </c>
      <c r="BK39" s="23">
        <f t="shared" si="12"/>
        <v>0</v>
      </c>
    </row>
    <row r="40" spans="1:65" ht="32.25" customHeight="1">
      <c r="A40" s="20" t="str">
        <f t="shared" si="1"/>
        <v/>
      </c>
      <c r="C40" s="331" t="s">
        <v>125</v>
      </c>
      <c r="D40" s="332"/>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410"/>
      <c r="AH40" s="410"/>
      <c r="AI40" s="410"/>
      <c r="AJ40" s="645"/>
      <c r="AK40" s="645"/>
      <c r="AL40" s="645"/>
      <c r="AM40" s="646"/>
      <c r="AN40" s="138"/>
      <c r="AS40" s="329" t="s">
        <v>125</v>
      </c>
      <c r="AT40" s="330"/>
      <c r="AU40" s="23">
        <f t="shared" si="2"/>
        <v>0</v>
      </c>
      <c r="AV40" s="22" t="str">
        <f t="shared" si="13"/>
        <v>入力なし</v>
      </c>
      <c r="AW40" s="139" t="str">
        <f t="shared" si="14"/>
        <v/>
      </c>
      <c r="AX40" s="139" t="str">
        <f t="shared" si="15"/>
        <v/>
      </c>
      <c r="AY40" s="139" t="str">
        <f t="shared" si="16"/>
        <v/>
      </c>
      <c r="AZ40" s="139" t="str">
        <f t="shared" si="17"/>
        <v/>
      </c>
      <c r="BA40" s="315" t="str">
        <f t="shared" si="0"/>
        <v/>
      </c>
      <c r="BB40" s="187" t="str">
        <f t="shared" si="3"/>
        <v/>
      </c>
      <c r="BC40" s="187">
        <f t="shared" si="4"/>
        <v>1048550</v>
      </c>
      <c r="BD40" s="187" t="str">
        <f t="shared" si="5"/>
        <v/>
      </c>
      <c r="BE40" s="187">
        <f t="shared" si="6"/>
        <v>1048550</v>
      </c>
      <c r="BF40" s="187" t="str">
        <f t="shared" si="7"/>
        <v/>
      </c>
      <c r="BG40" s="187">
        <f t="shared" si="8"/>
        <v>1048550</v>
      </c>
      <c r="BH40" s="187" t="str">
        <f t="shared" si="9"/>
        <v/>
      </c>
      <c r="BI40" s="139" t="str">
        <f t="shared" si="10"/>
        <v/>
      </c>
      <c r="BJ40" s="315" t="str">
        <f t="shared" si="11"/>
        <v/>
      </c>
      <c r="BK40" s="23">
        <f t="shared" si="12"/>
        <v>0</v>
      </c>
    </row>
    <row r="41" spans="1:65" ht="32.25" customHeight="1">
      <c r="A41" s="20" t="str">
        <f t="shared" si="1"/>
        <v/>
      </c>
      <c r="C41" s="331" t="s">
        <v>126</v>
      </c>
      <c r="D41" s="332"/>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410"/>
      <c r="AH41" s="410"/>
      <c r="AI41" s="410"/>
      <c r="AJ41" s="645"/>
      <c r="AK41" s="645"/>
      <c r="AL41" s="645"/>
      <c r="AM41" s="646"/>
      <c r="AN41" s="138"/>
      <c r="AS41" s="329" t="s">
        <v>126</v>
      </c>
      <c r="AT41" s="330"/>
      <c r="AU41" s="23">
        <f t="shared" si="2"/>
        <v>0</v>
      </c>
      <c r="AV41" s="22" t="str">
        <f t="shared" si="13"/>
        <v>入力なし</v>
      </c>
      <c r="AW41" s="139" t="str">
        <f t="shared" si="14"/>
        <v/>
      </c>
      <c r="AX41" s="139" t="str">
        <f t="shared" si="15"/>
        <v/>
      </c>
      <c r="AY41" s="139" t="str">
        <f t="shared" si="16"/>
        <v/>
      </c>
      <c r="AZ41" s="139" t="str">
        <f t="shared" si="17"/>
        <v/>
      </c>
      <c r="BA41" s="315" t="str">
        <f t="shared" si="0"/>
        <v/>
      </c>
      <c r="BB41" s="187" t="str">
        <f t="shared" si="3"/>
        <v/>
      </c>
      <c r="BC41" s="187">
        <f t="shared" si="4"/>
        <v>1048550</v>
      </c>
      <c r="BD41" s="187" t="str">
        <f t="shared" si="5"/>
        <v/>
      </c>
      <c r="BE41" s="187">
        <f t="shared" si="6"/>
        <v>1048550</v>
      </c>
      <c r="BF41" s="187" t="str">
        <f t="shared" si="7"/>
        <v/>
      </c>
      <c r="BG41" s="187">
        <f t="shared" si="8"/>
        <v>1048550</v>
      </c>
      <c r="BH41" s="187" t="str">
        <f t="shared" si="9"/>
        <v/>
      </c>
      <c r="BI41" s="139" t="str">
        <f t="shared" si="10"/>
        <v/>
      </c>
      <c r="BJ41" s="315" t="str">
        <f t="shared" si="11"/>
        <v/>
      </c>
      <c r="BK41" s="23">
        <f t="shared" si="12"/>
        <v>0</v>
      </c>
    </row>
    <row r="42" spans="1:65" ht="32.25" customHeight="1">
      <c r="A42" s="20" t="str">
        <f t="shared" si="1"/>
        <v/>
      </c>
      <c r="C42" s="331" t="s">
        <v>127</v>
      </c>
      <c r="D42" s="332"/>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410"/>
      <c r="AH42" s="410"/>
      <c r="AI42" s="410"/>
      <c r="AJ42" s="645"/>
      <c r="AK42" s="645"/>
      <c r="AL42" s="645"/>
      <c r="AM42" s="646"/>
      <c r="AN42" s="138"/>
      <c r="AS42" s="329" t="s">
        <v>127</v>
      </c>
      <c r="AT42" s="330"/>
      <c r="AU42" s="23">
        <f t="shared" si="2"/>
        <v>0</v>
      </c>
      <c r="AV42" s="22" t="str">
        <f t="shared" si="13"/>
        <v>入力なし</v>
      </c>
      <c r="AW42" s="139" t="str">
        <f t="shared" si="14"/>
        <v/>
      </c>
      <c r="AX42" s="139" t="str">
        <f t="shared" si="15"/>
        <v/>
      </c>
      <c r="AY42" s="139" t="str">
        <f t="shared" si="16"/>
        <v/>
      </c>
      <c r="AZ42" s="139" t="str">
        <f t="shared" si="17"/>
        <v/>
      </c>
      <c r="BA42" s="315" t="str">
        <f t="shared" si="0"/>
        <v/>
      </c>
      <c r="BB42" s="187" t="str">
        <f t="shared" si="3"/>
        <v/>
      </c>
      <c r="BC42" s="187">
        <f t="shared" si="4"/>
        <v>1048550</v>
      </c>
      <c r="BD42" s="187" t="str">
        <f t="shared" si="5"/>
        <v/>
      </c>
      <c r="BE42" s="187">
        <f t="shared" si="6"/>
        <v>1048550</v>
      </c>
      <c r="BF42" s="187" t="str">
        <f t="shared" si="7"/>
        <v/>
      </c>
      <c r="BG42" s="187">
        <f t="shared" si="8"/>
        <v>1048550</v>
      </c>
      <c r="BH42" s="187" t="str">
        <f t="shared" si="9"/>
        <v/>
      </c>
      <c r="BI42" s="139" t="str">
        <f t="shared" si="10"/>
        <v/>
      </c>
      <c r="BJ42" s="315" t="str">
        <f t="shared" si="11"/>
        <v/>
      </c>
      <c r="BK42" s="23">
        <f t="shared" si="12"/>
        <v>0</v>
      </c>
    </row>
    <row r="43" spans="1:65" ht="32.25" customHeight="1">
      <c r="A43" s="20" t="str">
        <f t="shared" si="1"/>
        <v/>
      </c>
      <c r="C43" s="331" t="s">
        <v>128</v>
      </c>
      <c r="D43" s="332"/>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410"/>
      <c r="AH43" s="410"/>
      <c r="AI43" s="410"/>
      <c r="AJ43" s="645"/>
      <c r="AK43" s="645"/>
      <c r="AL43" s="645"/>
      <c r="AM43" s="646"/>
      <c r="AN43" s="138"/>
      <c r="AS43" s="329" t="s">
        <v>128</v>
      </c>
      <c r="AT43" s="330"/>
      <c r="AU43" s="23">
        <f t="shared" si="2"/>
        <v>0</v>
      </c>
      <c r="AV43" s="22" t="str">
        <f t="shared" si="13"/>
        <v>入力なし</v>
      </c>
      <c r="AW43" s="139" t="str">
        <f t="shared" si="14"/>
        <v/>
      </c>
      <c r="AX43" s="139" t="str">
        <f t="shared" si="15"/>
        <v/>
      </c>
      <c r="AY43" s="139" t="str">
        <f t="shared" si="16"/>
        <v/>
      </c>
      <c r="AZ43" s="139" t="str">
        <f t="shared" si="17"/>
        <v/>
      </c>
      <c r="BA43" s="315" t="str">
        <f t="shared" si="0"/>
        <v/>
      </c>
      <c r="BB43" s="187" t="str">
        <f t="shared" si="3"/>
        <v/>
      </c>
      <c r="BC43" s="187">
        <f t="shared" si="4"/>
        <v>1048550</v>
      </c>
      <c r="BD43" s="187" t="str">
        <f t="shared" si="5"/>
        <v/>
      </c>
      <c r="BE43" s="187">
        <f t="shared" si="6"/>
        <v>1048550</v>
      </c>
      <c r="BF43" s="187" t="str">
        <f t="shared" si="7"/>
        <v/>
      </c>
      <c r="BG43" s="187">
        <f t="shared" si="8"/>
        <v>1048550</v>
      </c>
      <c r="BH43" s="187" t="str">
        <f t="shared" si="9"/>
        <v/>
      </c>
      <c r="BI43" s="139" t="str">
        <f t="shared" si="10"/>
        <v/>
      </c>
      <c r="BJ43" s="315" t="str">
        <f t="shared" si="11"/>
        <v/>
      </c>
      <c r="BK43" s="23">
        <f t="shared" si="12"/>
        <v>0</v>
      </c>
    </row>
    <row r="44" spans="1:65" ht="32.25" customHeight="1">
      <c r="A44" s="20" t="str">
        <f t="shared" si="1"/>
        <v/>
      </c>
      <c r="C44" s="331" t="s">
        <v>129</v>
      </c>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410"/>
      <c r="AH44" s="410"/>
      <c r="AI44" s="410"/>
      <c r="AJ44" s="645"/>
      <c r="AK44" s="645"/>
      <c r="AL44" s="645"/>
      <c r="AM44" s="646"/>
      <c r="AN44" s="138"/>
      <c r="AS44" s="329" t="s">
        <v>129</v>
      </c>
      <c r="AT44" s="330"/>
      <c r="AU44" s="23">
        <f t="shared" si="2"/>
        <v>0</v>
      </c>
      <c r="AV44" s="22" t="str">
        <f t="shared" si="13"/>
        <v>入力なし</v>
      </c>
      <c r="AW44" s="139" t="str">
        <f t="shared" si="14"/>
        <v/>
      </c>
      <c r="AX44" s="139" t="str">
        <f t="shared" si="15"/>
        <v/>
      </c>
      <c r="AY44" s="139" t="str">
        <f t="shared" si="16"/>
        <v/>
      </c>
      <c r="AZ44" s="139" t="str">
        <f t="shared" si="17"/>
        <v/>
      </c>
      <c r="BA44" s="315" t="str">
        <f t="shared" si="0"/>
        <v/>
      </c>
      <c r="BB44" s="187" t="str">
        <f t="shared" si="3"/>
        <v/>
      </c>
      <c r="BC44" s="187">
        <f t="shared" si="4"/>
        <v>1048550</v>
      </c>
      <c r="BD44" s="187" t="str">
        <f t="shared" si="5"/>
        <v/>
      </c>
      <c r="BE44" s="187">
        <f t="shared" si="6"/>
        <v>1048550</v>
      </c>
      <c r="BF44" s="187" t="str">
        <f t="shared" si="7"/>
        <v/>
      </c>
      <c r="BG44" s="187">
        <f t="shared" si="8"/>
        <v>1048550</v>
      </c>
      <c r="BH44" s="187" t="str">
        <f t="shared" si="9"/>
        <v/>
      </c>
      <c r="BI44" s="139" t="str">
        <f t="shared" si="10"/>
        <v/>
      </c>
      <c r="BJ44" s="315" t="str">
        <f t="shared" si="11"/>
        <v/>
      </c>
      <c r="BK44" s="23">
        <f t="shared" si="12"/>
        <v>0</v>
      </c>
    </row>
    <row r="45" spans="1:65" ht="32.25" customHeight="1">
      <c r="A45" s="20" t="str">
        <f t="shared" si="1"/>
        <v/>
      </c>
      <c r="C45" s="331" t="s">
        <v>130</v>
      </c>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410"/>
      <c r="AH45" s="410"/>
      <c r="AI45" s="410"/>
      <c r="AJ45" s="645"/>
      <c r="AK45" s="645"/>
      <c r="AL45" s="645"/>
      <c r="AM45" s="646"/>
      <c r="AN45" s="138"/>
      <c r="AS45" s="329" t="s">
        <v>130</v>
      </c>
      <c r="AT45" s="330"/>
      <c r="AU45" s="23">
        <f t="shared" si="2"/>
        <v>0</v>
      </c>
      <c r="AV45" s="22" t="str">
        <f t="shared" si="13"/>
        <v>入力なし</v>
      </c>
      <c r="AW45" s="139" t="str">
        <f t="shared" si="14"/>
        <v/>
      </c>
      <c r="AX45" s="139" t="str">
        <f t="shared" si="15"/>
        <v/>
      </c>
      <c r="AY45" s="139" t="str">
        <f t="shared" si="16"/>
        <v/>
      </c>
      <c r="AZ45" s="139" t="str">
        <f t="shared" si="17"/>
        <v/>
      </c>
      <c r="BA45" s="315" t="str">
        <f t="shared" si="0"/>
        <v/>
      </c>
      <c r="BB45" s="187" t="str">
        <f t="shared" si="3"/>
        <v/>
      </c>
      <c r="BC45" s="187">
        <f t="shared" si="4"/>
        <v>1048550</v>
      </c>
      <c r="BD45" s="187" t="str">
        <f t="shared" si="5"/>
        <v/>
      </c>
      <c r="BE45" s="187">
        <f t="shared" si="6"/>
        <v>1048550</v>
      </c>
      <c r="BF45" s="187" t="str">
        <f t="shared" si="7"/>
        <v/>
      </c>
      <c r="BG45" s="187">
        <f t="shared" si="8"/>
        <v>1048550</v>
      </c>
      <c r="BH45" s="187" t="str">
        <f t="shared" si="9"/>
        <v/>
      </c>
      <c r="BI45" s="139" t="str">
        <f t="shared" si="10"/>
        <v/>
      </c>
      <c r="BJ45" s="315" t="str">
        <f t="shared" si="11"/>
        <v/>
      </c>
      <c r="BK45" s="23">
        <f t="shared" si="12"/>
        <v>0</v>
      </c>
    </row>
    <row r="46" spans="1:65" ht="32.25" customHeight="1">
      <c r="A46" s="20" t="str">
        <f t="shared" si="1"/>
        <v/>
      </c>
      <c r="C46" s="331" t="s">
        <v>131</v>
      </c>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410"/>
      <c r="AH46" s="410"/>
      <c r="AI46" s="410"/>
      <c r="AJ46" s="645"/>
      <c r="AK46" s="645"/>
      <c r="AL46" s="645"/>
      <c r="AM46" s="646"/>
      <c r="AN46" s="138"/>
      <c r="AS46" s="329" t="s">
        <v>131</v>
      </c>
      <c r="AT46" s="330"/>
      <c r="AU46" s="23">
        <f t="shared" si="2"/>
        <v>0</v>
      </c>
      <c r="AV46" s="22" t="str">
        <f t="shared" si="13"/>
        <v>入力なし</v>
      </c>
      <c r="AW46" s="139" t="str">
        <f t="shared" si="14"/>
        <v/>
      </c>
      <c r="AX46" s="139" t="str">
        <f t="shared" si="15"/>
        <v/>
      </c>
      <c r="AY46" s="139" t="str">
        <f t="shared" si="16"/>
        <v/>
      </c>
      <c r="AZ46" s="139" t="str">
        <f t="shared" si="17"/>
        <v/>
      </c>
      <c r="BA46" s="315" t="str">
        <f t="shared" ref="BA46:BA77" si="18">IF(OR(AV46="入力なし",AZ46=""),"",CONCATENATE("■入力してください：",AZ46))</f>
        <v/>
      </c>
      <c r="BB46" s="187" t="str">
        <f t="shared" si="3"/>
        <v/>
      </c>
      <c r="BC46" s="187">
        <f t="shared" si="4"/>
        <v>1048550</v>
      </c>
      <c r="BD46" s="187" t="str">
        <f t="shared" si="5"/>
        <v/>
      </c>
      <c r="BE46" s="187">
        <f t="shared" si="6"/>
        <v>1048550</v>
      </c>
      <c r="BF46" s="187" t="str">
        <f t="shared" si="7"/>
        <v/>
      </c>
      <c r="BG46" s="187">
        <f t="shared" si="8"/>
        <v>1048550</v>
      </c>
      <c r="BH46" s="187" t="str">
        <f t="shared" si="9"/>
        <v/>
      </c>
      <c r="BI46" s="139" t="str">
        <f t="shared" si="10"/>
        <v/>
      </c>
      <c r="BJ46" s="315" t="str">
        <f t="shared" si="11"/>
        <v/>
      </c>
      <c r="BK46" s="23">
        <f t="shared" si="12"/>
        <v>0</v>
      </c>
    </row>
    <row r="47" spans="1:65" ht="32.25" customHeight="1">
      <c r="A47" s="20" t="str">
        <f t="shared" si="1"/>
        <v/>
      </c>
      <c r="C47" s="331" t="s">
        <v>132</v>
      </c>
      <c r="D47" s="332"/>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410"/>
      <c r="AH47" s="410"/>
      <c r="AI47" s="410"/>
      <c r="AJ47" s="645"/>
      <c r="AK47" s="645"/>
      <c r="AL47" s="645"/>
      <c r="AM47" s="646"/>
      <c r="AN47" s="138"/>
      <c r="AS47" s="329" t="s">
        <v>132</v>
      </c>
      <c r="AT47" s="330"/>
      <c r="AU47" s="23">
        <f t="shared" si="2"/>
        <v>0</v>
      </c>
      <c r="AV47" s="22" t="str">
        <f t="shared" si="13"/>
        <v>入力なし</v>
      </c>
      <c r="AW47" s="139" t="str">
        <f t="shared" si="14"/>
        <v/>
      </c>
      <c r="AX47" s="139" t="str">
        <f t="shared" si="15"/>
        <v/>
      </c>
      <c r="AY47" s="139" t="str">
        <f t="shared" si="16"/>
        <v/>
      </c>
      <c r="AZ47" s="139" t="str">
        <f t="shared" si="17"/>
        <v/>
      </c>
      <c r="BA47" s="315" t="str">
        <f t="shared" si="18"/>
        <v/>
      </c>
      <c r="BB47" s="187" t="str">
        <f t="shared" si="3"/>
        <v/>
      </c>
      <c r="BC47" s="187">
        <f t="shared" si="4"/>
        <v>1048550</v>
      </c>
      <c r="BD47" s="187" t="str">
        <f t="shared" si="5"/>
        <v/>
      </c>
      <c r="BE47" s="187">
        <f t="shared" si="6"/>
        <v>1048550</v>
      </c>
      <c r="BF47" s="187" t="str">
        <f t="shared" si="7"/>
        <v/>
      </c>
      <c r="BG47" s="187">
        <f t="shared" si="8"/>
        <v>1048550</v>
      </c>
      <c r="BH47" s="187" t="str">
        <f t="shared" si="9"/>
        <v/>
      </c>
      <c r="BI47" s="139" t="str">
        <f t="shared" si="10"/>
        <v/>
      </c>
      <c r="BJ47" s="315" t="str">
        <f t="shared" si="11"/>
        <v/>
      </c>
      <c r="BK47" s="23">
        <f t="shared" si="12"/>
        <v>0</v>
      </c>
    </row>
    <row r="48" spans="1:65" ht="32.25" customHeight="1">
      <c r="A48" s="20" t="str">
        <f t="shared" si="1"/>
        <v/>
      </c>
      <c r="C48" s="331" t="s">
        <v>133</v>
      </c>
      <c r="D48" s="332"/>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410"/>
      <c r="AH48" s="410"/>
      <c r="AI48" s="410"/>
      <c r="AJ48" s="645"/>
      <c r="AK48" s="645"/>
      <c r="AL48" s="645"/>
      <c r="AM48" s="646"/>
      <c r="AN48" s="138"/>
      <c r="AS48" s="329" t="s">
        <v>133</v>
      </c>
      <c r="AT48" s="330"/>
      <c r="AU48" s="23">
        <f t="shared" si="2"/>
        <v>0</v>
      </c>
      <c r="AV48" s="22" t="str">
        <f t="shared" si="13"/>
        <v>入力なし</v>
      </c>
      <c r="AW48" s="139" t="str">
        <f t="shared" si="14"/>
        <v/>
      </c>
      <c r="AX48" s="139" t="str">
        <f t="shared" si="15"/>
        <v/>
      </c>
      <c r="AY48" s="139" t="str">
        <f t="shared" si="16"/>
        <v/>
      </c>
      <c r="AZ48" s="139" t="str">
        <f t="shared" si="17"/>
        <v/>
      </c>
      <c r="BA48" s="315" t="str">
        <f t="shared" si="18"/>
        <v/>
      </c>
      <c r="BB48" s="187" t="str">
        <f t="shared" si="3"/>
        <v/>
      </c>
      <c r="BC48" s="187">
        <f t="shared" si="4"/>
        <v>1048550</v>
      </c>
      <c r="BD48" s="187" t="str">
        <f t="shared" si="5"/>
        <v/>
      </c>
      <c r="BE48" s="187">
        <f t="shared" si="6"/>
        <v>1048550</v>
      </c>
      <c r="BF48" s="187" t="str">
        <f t="shared" si="7"/>
        <v/>
      </c>
      <c r="BG48" s="187">
        <f t="shared" si="8"/>
        <v>1048550</v>
      </c>
      <c r="BH48" s="187" t="str">
        <f t="shared" si="9"/>
        <v/>
      </c>
      <c r="BI48" s="139" t="str">
        <f t="shared" si="10"/>
        <v/>
      </c>
      <c r="BJ48" s="315" t="str">
        <f t="shared" si="11"/>
        <v/>
      </c>
      <c r="BK48" s="23">
        <f t="shared" si="12"/>
        <v>0</v>
      </c>
    </row>
    <row r="49" spans="1:63" ht="32.25" customHeight="1">
      <c r="A49" s="20" t="str">
        <f t="shared" si="1"/>
        <v/>
      </c>
      <c r="C49" s="331" t="s">
        <v>134</v>
      </c>
      <c r="D49" s="332"/>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410"/>
      <c r="AH49" s="410"/>
      <c r="AI49" s="410"/>
      <c r="AJ49" s="645"/>
      <c r="AK49" s="645"/>
      <c r="AL49" s="645"/>
      <c r="AM49" s="646"/>
      <c r="AN49" s="138"/>
      <c r="AS49" s="329" t="s">
        <v>134</v>
      </c>
      <c r="AT49" s="330"/>
      <c r="AU49" s="23">
        <f t="shared" si="2"/>
        <v>0</v>
      </c>
      <c r="AV49" s="22" t="str">
        <f t="shared" si="13"/>
        <v>入力なし</v>
      </c>
      <c r="AW49" s="139" t="str">
        <f t="shared" si="14"/>
        <v/>
      </c>
      <c r="AX49" s="139" t="str">
        <f t="shared" si="15"/>
        <v/>
      </c>
      <c r="AY49" s="139" t="str">
        <f t="shared" si="16"/>
        <v/>
      </c>
      <c r="AZ49" s="139" t="str">
        <f t="shared" si="17"/>
        <v/>
      </c>
      <c r="BA49" s="315" t="str">
        <f t="shared" si="18"/>
        <v/>
      </c>
      <c r="BB49" s="187" t="str">
        <f t="shared" si="3"/>
        <v/>
      </c>
      <c r="BC49" s="187">
        <f t="shared" si="4"/>
        <v>1048550</v>
      </c>
      <c r="BD49" s="187" t="str">
        <f t="shared" si="5"/>
        <v/>
      </c>
      <c r="BE49" s="187">
        <f t="shared" si="6"/>
        <v>1048550</v>
      </c>
      <c r="BF49" s="187" t="str">
        <f t="shared" si="7"/>
        <v/>
      </c>
      <c r="BG49" s="187">
        <f t="shared" si="8"/>
        <v>1048550</v>
      </c>
      <c r="BH49" s="187" t="str">
        <f t="shared" si="9"/>
        <v/>
      </c>
      <c r="BI49" s="139" t="str">
        <f t="shared" si="10"/>
        <v/>
      </c>
      <c r="BJ49" s="315" t="str">
        <f t="shared" si="11"/>
        <v/>
      </c>
      <c r="BK49" s="23">
        <f t="shared" si="12"/>
        <v>0</v>
      </c>
    </row>
    <row r="50" spans="1:63" ht="32.25" customHeight="1">
      <c r="A50" s="20" t="str">
        <f t="shared" si="1"/>
        <v/>
      </c>
      <c r="C50" s="331" t="s">
        <v>135</v>
      </c>
      <c r="D50" s="332"/>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410"/>
      <c r="AH50" s="410"/>
      <c r="AI50" s="410"/>
      <c r="AJ50" s="645"/>
      <c r="AK50" s="645"/>
      <c r="AL50" s="645"/>
      <c r="AM50" s="646"/>
      <c r="AN50" s="138"/>
      <c r="AS50" s="329" t="s">
        <v>135</v>
      </c>
      <c r="AT50" s="330"/>
      <c r="AU50" s="23">
        <f t="shared" si="2"/>
        <v>0</v>
      </c>
      <c r="AV50" s="22" t="str">
        <f t="shared" si="13"/>
        <v>入力なし</v>
      </c>
      <c r="AW50" s="139" t="str">
        <f t="shared" si="14"/>
        <v/>
      </c>
      <c r="AX50" s="139" t="str">
        <f t="shared" si="15"/>
        <v/>
      </c>
      <c r="AY50" s="139" t="str">
        <f t="shared" si="16"/>
        <v/>
      </c>
      <c r="AZ50" s="139" t="str">
        <f t="shared" si="17"/>
        <v/>
      </c>
      <c r="BA50" s="315" t="str">
        <f t="shared" si="18"/>
        <v/>
      </c>
      <c r="BB50" s="187" t="str">
        <f t="shared" si="3"/>
        <v/>
      </c>
      <c r="BC50" s="187">
        <f t="shared" si="4"/>
        <v>1048550</v>
      </c>
      <c r="BD50" s="187" t="str">
        <f t="shared" si="5"/>
        <v/>
      </c>
      <c r="BE50" s="187">
        <f t="shared" si="6"/>
        <v>1048550</v>
      </c>
      <c r="BF50" s="187" t="str">
        <f t="shared" si="7"/>
        <v/>
      </c>
      <c r="BG50" s="187">
        <f t="shared" si="8"/>
        <v>1048550</v>
      </c>
      <c r="BH50" s="187" t="str">
        <f t="shared" si="9"/>
        <v/>
      </c>
      <c r="BI50" s="139" t="str">
        <f t="shared" si="10"/>
        <v/>
      </c>
      <c r="BJ50" s="315" t="str">
        <f t="shared" si="11"/>
        <v/>
      </c>
      <c r="BK50" s="23">
        <f t="shared" si="12"/>
        <v>0</v>
      </c>
    </row>
    <row r="51" spans="1:63" ht="32.25" customHeight="1">
      <c r="A51" s="20" t="str">
        <f t="shared" si="1"/>
        <v/>
      </c>
      <c r="C51" s="331" t="s">
        <v>136</v>
      </c>
      <c r="D51" s="332"/>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410"/>
      <c r="AH51" s="410"/>
      <c r="AI51" s="410"/>
      <c r="AJ51" s="645"/>
      <c r="AK51" s="645"/>
      <c r="AL51" s="645"/>
      <c r="AM51" s="646"/>
      <c r="AN51" s="138"/>
      <c r="AS51" s="329" t="s">
        <v>136</v>
      </c>
      <c r="AT51" s="330"/>
      <c r="AU51" s="23">
        <f t="shared" si="2"/>
        <v>0</v>
      </c>
      <c r="AV51" s="22" t="str">
        <f t="shared" si="13"/>
        <v>入力なし</v>
      </c>
      <c r="AW51" s="139" t="str">
        <f t="shared" si="14"/>
        <v/>
      </c>
      <c r="AX51" s="139" t="str">
        <f t="shared" si="15"/>
        <v/>
      </c>
      <c r="AY51" s="139" t="str">
        <f t="shared" si="16"/>
        <v/>
      </c>
      <c r="AZ51" s="139" t="str">
        <f t="shared" si="17"/>
        <v/>
      </c>
      <c r="BA51" s="315" t="str">
        <f t="shared" si="18"/>
        <v/>
      </c>
      <c r="BB51" s="187" t="str">
        <f t="shared" si="3"/>
        <v/>
      </c>
      <c r="BC51" s="187">
        <f t="shared" si="4"/>
        <v>1048550</v>
      </c>
      <c r="BD51" s="187" t="str">
        <f t="shared" si="5"/>
        <v/>
      </c>
      <c r="BE51" s="187">
        <f t="shared" si="6"/>
        <v>1048550</v>
      </c>
      <c r="BF51" s="187" t="str">
        <f t="shared" si="7"/>
        <v/>
      </c>
      <c r="BG51" s="187">
        <f t="shared" si="8"/>
        <v>1048550</v>
      </c>
      <c r="BH51" s="187" t="str">
        <f t="shared" si="9"/>
        <v/>
      </c>
      <c r="BI51" s="139" t="str">
        <f t="shared" si="10"/>
        <v/>
      </c>
      <c r="BJ51" s="315" t="str">
        <f t="shared" si="11"/>
        <v/>
      </c>
      <c r="BK51" s="23">
        <f t="shared" si="12"/>
        <v>0</v>
      </c>
    </row>
    <row r="52" spans="1:63" ht="32.25" customHeight="1">
      <c r="A52" s="20" t="str">
        <f t="shared" si="1"/>
        <v/>
      </c>
      <c r="C52" s="331" t="s">
        <v>137</v>
      </c>
      <c r="D52" s="332"/>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410"/>
      <c r="AH52" s="410"/>
      <c r="AI52" s="410"/>
      <c r="AJ52" s="645"/>
      <c r="AK52" s="645"/>
      <c r="AL52" s="645"/>
      <c r="AM52" s="646"/>
      <c r="AN52" s="138"/>
      <c r="AS52" s="329" t="s">
        <v>137</v>
      </c>
      <c r="AT52" s="330"/>
      <c r="AU52" s="23">
        <f t="shared" si="2"/>
        <v>0</v>
      </c>
      <c r="AV52" s="22" t="str">
        <f t="shared" si="13"/>
        <v>入力なし</v>
      </c>
      <c r="AW52" s="139" t="str">
        <f t="shared" si="14"/>
        <v/>
      </c>
      <c r="AX52" s="139" t="str">
        <f t="shared" si="15"/>
        <v/>
      </c>
      <c r="AY52" s="139" t="str">
        <f t="shared" si="16"/>
        <v/>
      </c>
      <c r="AZ52" s="139" t="str">
        <f t="shared" si="17"/>
        <v/>
      </c>
      <c r="BA52" s="315" t="str">
        <f t="shared" si="18"/>
        <v/>
      </c>
      <c r="BB52" s="187" t="str">
        <f t="shared" si="3"/>
        <v/>
      </c>
      <c r="BC52" s="187">
        <f t="shared" si="4"/>
        <v>1048550</v>
      </c>
      <c r="BD52" s="187" t="str">
        <f t="shared" si="5"/>
        <v/>
      </c>
      <c r="BE52" s="187">
        <f t="shared" si="6"/>
        <v>1048550</v>
      </c>
      <c r="BF52" s="187" t="str">
        <f t="shared" si="7"/>
        <v/>
      </c>
      <c r="BG52" s="187">
        <f t="shared" si="8"/>
        <v>1048550</v>
      </c>
      <c r="BH52" s="187" t="str">
        <f t="shared" si="9"/>
        <v/>
      </c>
      <c r="BI52" s="139" t="str">
        <f t="shared" si="10"/>
        <v/>
      </c>
      <c r="BJ52" s="315" t="str">
        <f t="shared" si="11"/>
        <v/>
      </c>
      <c r="BK52" s="23">
        <f t="shared" si="12"/>
        <v>0</v>
      </c>
    </row>
    <row r="53" spans="1:63" ht="32.25" customHeight="1">
      <c r="A53" s="20" t="str">
        <f t="shared" si="1"/>
        <v/>
      </c>
      <c r="C53" s="331" t="s">
        <v>138</v>
      </c>
      <c r="D53" s="332"/>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410"/>
      <c r="AH53" s="410"/>
      <c r="AI53" s="410"/>
      <c r="AJ53" s="645"/>
      <c r="AK53" s="645"/>
      <c r="AL53" s="645"/>
      <c r="AM53" s="646"/>
      <c r="AN53" s="138"/>
      <c r="AS53" s="329" t="s">
        <v>138</v>
      </c>
      <c r="AT53" s="330"/>
      <c r="AU53" s="23">
        <f t="shared" si="2"/>
        <v>0</v>
      </c>
      <c r="AV53" s="22" t="str">
        <f t="shared" si="13"/>
        <v>入力なし</v>
      </c>
      <c r="AW53" s="139" t="str">
        <f t="shared" si="14"/>
        <v/>
      </c>
      <c r="AX53" s="139" t="str">
        <f t="shared" si="15"/>
        <v/>
      </c>
      <c r="AY53" s="139" t="str">
        <f t="shared" si="16"/>
        <v/>
      </c>
      <c r="AZ53" s="139" t="str">
        <f t="shared" si="17"/>
        <v/>
      </c>
      <c r="BA53" s="315" t="str">
        <f t="shared" si="18"/>
        <v/>
      </c>
      <c r="BB53" s="187" t="str">
        <f t="shared" si="3"/>
        <v/>
      </c>
      <c r="BC53" s="187">
        <f t="shared" si="4"/>
        <v>1048550</v>
      </c>
      <c r="BD53" s="187" t="str">
        <f t="shared" si="5"/>
        <v/>
      </c>
      <c r="BE53" s="187">
        <f t="shared" si="6"/>
        <v>1048550</v>
      </c>
      <c r="BF53" s="187" t="str">
        <f t="shared" si="7"/>
        <v/>
      </c>
      <c r="BG53" s="187">
        <f t="shared" si="8"/>
        <v>1048550</v>
      </c>
      <c r="BH53" s="187" t="str">
        <f t="shared" si="9"/>
        <v/>
      </c>
      <c r="BI53" s="139" t="str">
        <f t="shared" si="10"/>
        <v/>
      </c>
      <c r="BJ53" s="315" t="str">
        <f t="shared" si="11"/>
        <v/>
      </c>
      <c r="BK53" s="23">
        <f t="shared" si="12"/>
        <v>0</v>
      </c>
    </row>
    <row r="54" spans="1:63" ht="32.25" customHeight="1">
      <c r="A54" s="20" t="str">
        <f t="shared" si="1"/>
        <v/>
      </c>
      <c r="C54" s="331" t="s">
        <v>139</v>
      </c>
      <c r="D54" s="332"/>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410"/>
      <c r="AH54" s="410"/>
      <c r="AI54" s="410"/>
      <c r="AJ54" s="645"/>
      <c r="AK54" s="645"/>
      <c r="AL54" s="645"/>
      <c r="AM54" s="646"/>
      <c r="AN54" s="138"/>
      <c r="AS54" s="329" t="s">
        <v>139</v>
      </c>
      <c r="AT54" s="330"/>
      <c r="AU54" s="23">
        <f t="shared" si="2"/>
        <v>0</v>
      </c>
      <c r="AV54" s="22" t="str">
        <f t="shared" si="13"/>
        <v>入力なし</v>
      </c>
      <c r="AW54" s="139" t="str">
        <f t="shared" si="14"/>
        <v/>
      </c>
      <c r="AX54" s="139" t="str">
        <f t="shared" si="15"/>
        <v/>
      </c>
      <c r="AY54" s="139" t="str">
        <f t="shared" si="16"/>
        <v/>
      </c>
      <c r="AZ54" s="139" t="str">
        <f t="shared" si="17"/>
        <v/>
      </c>
      <c r="BA54" s="315" t="str">
        <f t="shared" si="18"/>
        <v/>
      </c>
      <c r="BB54" s="187" t="str">
        <f t="shared" si="3"/>
        <v/>
      </c>
      <c r="BC54" s="187">
        <f t="shared" si="4"/>
        <v>1048550</v>
      </c>
      <c r="BD54" s="187" t="str">
        <f t="shared" si="5"/>
        <v/>
      </c>
      <c r="BE54" s="187">
        <f t="shared" si="6"/>
        <v>1048550</v>
      </c>
      <c r="BF54" s="187" t="str">
        <f t="shared" si="7"/>
        <v/>
      </c>
      <c r="BG54" s="187">
        <f t="shared" si="8"/>
        <v>1048550</v>
      </c>
      <c r="BH54" s="187" t="str">
        <f t="shared" si="9"/>
        <v/>
      </c>
      <c r="BI54" s="139" t="str">
        <f t="shared" si="10"/>
        <v/>
      </c>
      <c r="BJ54" s="315" t="str">
        <f t="shared" si="11"/>
        <v/>
      </c>
      <c r="BK54" s="23">
        <f t="shared" si="12"/>
        <v>0</v>
      </c>
    </row>
    <row r="55" spans="1:63" ht="32.25" customHeight="1">
      <c r="A55" s="20" t="str">
        <f t="shared" si="1"/>
        <v/>
      </c>
      <c r="C55" s="331" t="s">
        <v>140</v>
      </c>
      <c r="D55" s="332"/>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410"/>
      <c r="AH55" s="410"/>
      <c r="AI55" s="410"/>
      <c r="AJ55" s="645"/>
      <c r="AK55" s="645"/>
      <c r="AL55" s="645"/>
      <c r="AM55" s="646"/>
      <c r="AN55" s="138"/>
      <c r="AS55" s="329" t="s">
        <v>140</v>
      </c>
      <c r="AT55" s="330"/>
      <c r="AU55" s="23">
        <f t="shared" si="2"/>
        <v>0</v>
      </c>
      <c r="AV55" s="22" t="str">
        <f t="shared" si="13"/>
        <v>入力なし</v>
      </c>
      <c r="AW55" s="139" t="str">
        <f t="shared" si="14"/>
        <v/>
      </c>
      <c r="AX55" s="139" t="str">
        <f t="shared" si="15"/>
        <v/>
      </c>
      <c r="AY55" s="139" t="str">
        <f t="shared" si="16"/>
        <v/>
      </c>
      <c r="AZ55" s="139" t="str">
        <f t="shared" si="17"/>
        <v/>
      </c>
      <c r="BA55" s="315" t="str">
        <f t="shared" si="18"/>
        <v/>
      </c>
      <c r="BB55" s="187" t="str">
        <f t="shared" si="3"/>
        <v/>
      </c>
      <c r="BC55" s="187">
        <f t="shared" si="4"/>
        <v>1048550</v>
      </c>
      <c r="BD55" s="187" t="str">
        <f t="shared" si="5"/>
        <v/>
      </c>
      <c r="BE55" s="187">
        <f t="shared" si="6"/>
        <v>1048550</v>
      </c>
      <c r="BF55" s="187" t="str">
        <f t="shared" si="7"/>
        <v/>
      </c>
      <c r="BG55" s="187">
        <f t="shared" si="8"/>
        <v>1048550</v>
      </c>
      <c r="BH55" s="187" t="str">
        <f t="shared" si="9"/>
        <v/>
      </c>
      <c r="BI55" s="139" t="str">
        <f t="shared" si="10"/>
        <v/>
      </c>
      <c r="BJ55" s="315" t="str">
        <f t="shared" si="11"/>
        <v/>
      </c>
      <c r="BK55" s="23">
        <f t="shared" si="12"/>
        <v>0</v>
      </c>
    </row>
    <row r="56" spans="1:63" ht="32.25" customHeight="1">
      <c r="A56" s="20" t="str">
        <f t="shared" si="1"/>
        <v/>
      </c>
      <c r="C56" s="331" t="s">
        <v>141</v>
      </c>
      <c r="D56" s="332"/>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410"/>
      <c r="AH56" s="410"/>
      <c r="AI56" s="410"/>
      <c r="AJ56" s="645"/>
      <c r="AK56" s="645"/>
      <c r="AL56" s="645"/>
      <c r="AM56" s="646"/>
      <c r="AN56" s="138"/>
      <c r="AS56" s="329" t="s">
        <v>141</v>
      </c>
      <c r="AT56" s="330"/>
      <c r="AU56" s="23">
        <f t="shared" si="2"/>
        <v>0</v>
      </c>
      <c r="AV56" s="22" t="str">
        <f t="shared" si="13"/>
        <v>入力なし</v>
      </c>
      <c r="AW56" s="139" t="str">
        <f t="shared" si="14"/>
        <v/>
      </c>
      <c r="AX56" s="139" t="str">
        <f t="shared" si="15"/>
        <v/>
      </c>
      <c r="AY56" s="139" t="str">
        <f t="shared" si="16"/>
        <v/>
      </c>
      <c r="AZ56" s="139" t="str">
        <f t="shared" si="17"/>
        <v/>
      </c>
      <c r="BA56" s="315" t="str">
        <f t="shared" si="18"/>
        <v/>
      </c>
      <c r="BB56" s="187" t="str">
        <f t="shared" si="3"/>
        <v/>
      </c>
      <c r="BC56" s="187">
        <f t="shared" si="4"/>
        <v>1048550</v>
      </c>
      <c r="BD56" s="187" t="str">
        <f t="shared" si="5"/>
        <v/>
      </c>
      <c r="BE56" s="187">
        <f t="shared" si="6"/>
        <v>1048550</v>
      </c>
      <c r="BF56" s="187" t="str">
        <f t="shared" si="7"/>
        <v/>
      </c>
      <c r="BG56" s="187">
        <f t="shared" si="8"/>
        <v>1048550</v>
      </c>
      <c r="BH56" s="187" t="str">
        <f t="shared" si="9"/>
        <v/>
      </c>
      <c r="BI56" s="139" t="str">
        <f t="shared" si="10"/>
        <v/>
      </c>
      <c r="BJ56" s="315" t="str">
        <f t="shared" si="11"/>
        <v/>
      </c>
      <c r="BK56" s="23">
        <f t="shared" si="12"/>
        <v>0</v>
      </c>
    </row>
    <row r="57" spans="1:63" ht="32.25" customHeight="1">
      <c r="A57" s="20" t="str">
        <f t="shared" si="1"/>
        <v/>
      </c>
      <c r="C57" s="331" t="s">
        <v>142</v>
      </c>
      <c r="D57" s="332"/>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410"/>
      <c r="AH57" s="410"/>
      <c r="AI57" s="410"/>
      <c r="AJ57" s="645"/>
      <c r="AK57" s="645"/>
      <c r="AL57" s="645"/>
      <c r="AM57" s="646"/>
      <c r="AN57" s="138"/>
      <c r="AS57" s="329" t="s">
        <v>142</v>
      </c>
      <c r="AT57" s="330"/>
      <c r="AU57" s="23">
        <f t="shared" si="2"/>
        <v>0</v>
      </c>
      <c r="AV57" s="22" t="str">
        <f t="shared" si="13"/>
        <v>入力なし</v>
      </c>
      <c r="AW57" s="139" t="str">
        <f t="shared" si="14"/>
        <v/>
      </c>
      <c r="AX57" s="139" t="str">
        <f t="shared" si="15"/>
        <v/>
      </c>
      <c r="AY57" s="139" t="str">
        <f t="shared" si="16"/>
        <v/>
      </c>
      <c r="AZ57" s="139" t="str">
        <f t="shared" si="17"/>
        <v/>
      </c>
      <c r="BA57" s="315" t="str">
        <f t="shared" si="18"/>
        <v/>
      </c>
      <c r="BB57" s="187" t="str">
        <f t="shared" si="3"/>
        <v/>
      </c>
      <c r="BC57" s="187">
        <f t="shared" si="4"/>
        <v>1048550</v>
      </c>
      <c r="BD57" s="187" t="str">
        <f t="shared" si="5"/>
        <v/>
      </c>
      <c r="BE57" s="187">
        <f t="shared" si="6"/>
        <v>1048550</v>
      </c>
      <c r="BF57" s="187" t="str">
        <f t="shared" si="7"/>
        <v/>
      </c>
      <c r="BG57" s="187">
        <f t="shared" si="8"/>
        <v>1048550</v>
      </c>
      <c r="BH57" s="187" t="str">
        <f t="shared" si="9"/>
        <v/>
      </c>
      <c r="BI57" s="139" t="str">
        <f t="shared" si="10"/>
        <v/>
      </c>
      <c r="BJ57" s="315" t="str">
        <f t="shared" si="11"/>
        <v/>
      </c>
      <c r="BK57" s="23">
        <f t="shared" si="12"/>
        <v>0</v>
      </c>
    </row>
    <row r="58" spans="1:63" ht="32.25" customHeight="1">
      <c r="A58" s="20" t="str">
        <f t="shared" si="1"/>
        <v/>
      </c>
      <c r="C58" s="331" t="s">
        <v>143</v>
      </c>
      <c r="D58" s="332"/>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410"/>
      <c r="AH58" s="410"/>
      <c r="AI58" s="410"/>
      <c r="AJ58" s="645"/>
      <c r="AK58" s="645"/>
      <c r="AL58" s="645"/>
      <c r="AM58" s="646"/>
      <c r="AN58" s="138"/>
      <c r="AS58" s="329" t="s">
        <v>143</v>
      </c>
      <c r="AT58" s="330"/>
      <c r="AU58" s="23">
        <f t="shared" si="2"/>
        <v>0</v>
      </c>
      <c r="AV58" s="22" t="str">
        <f t="shared" si="13"/>
        <v>入力なし</v>
      </c>
      <c r="AW58" s="139" t="str">
        <f t="shared" si="14"/>
        <v/>
      </c>
      <c r="AX58" s="139" t="str">
        <f t="shared" si="15"/>
        <v/>
      </c>
      <c r="AY58" s="139" t="str">
        <f t="shared" si="16"/>
        <v/>
      </c>
      <c r="AZ58" s="139" t="str">
        <f t="shared" si="17"/>
        <v/>
      </c>
      <c r="BA58" s="315" t="str">
        <f t="shared" si="18"/>
        <v/>
      </c>
      <c r="BB58" s="187" t="str">
        <f t="shared" si="3"/>
        <v/>
      </c>
      <c r="BC58" s="187">
        <f t="shared" si="4"/>
        <v>1048550</v>
      </c>
      <c r="BD58" s="187" t="str">
        <f t="shared" si="5"/>
        <v/>
      </c>
      <c r="BE58" s="187">
        <f t="shared" si="6"/>
        <v>1048550</v>
      </c>
      <c r="BF58" s="187" t="str">
        <f t="shared" si="7"/>
        <v/>
      </c>
      <c r="BG58" s="187">
        <f t="shared" si="8"/>
        <v>1048550</v>
      </c>
      <c r="BH58" s="187" t="str">
        <f t="shared" si="9"/>
        <v/>
      </c>
      <c r="BI58" s="139" t="str">
        <f t="shared" si="10"/>
        <v/>
      </c>
      <c r="BJ58" s="315" t="str">
        <f t="shared" si="11"/>
        <v/>
      </c>
      <c r="BK58" s="23">
        <f t="shared" si="12"/>
        <v>0</v>
      </c>
    </row>
    <row r="59" spans="1:63" ht="32.25" customHeight="1">
      <c r="A59" s="20" t="str">
        <f t="shared" si="1"/>
        <v/>
      </c>
      <c r="C59" s="331" t="s">
        <v>144</v>
      </c>
      <c r="D59" s="332"/>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410"/>
      <c r="AH59" s="410"/>
      <c r="AI59" s="410"/>
      <c r="AJ59" s="645"/>
      <c r="AK59" s="645"/>
      <c r="AL59" s="645"/>
      <c r="AM59" s="646"/>
      <c r="AN59" s="138"/>
      <c r="AS59" s="329" t="s">
        <v>144</v>
      </c>
      <c r="AT59" s="330"/>
      <c r="AU59" s="23">
        <f t="shared" si="2"/>
        <v>0</v>
      </c>
      <c r="AV59" s="22" t="str">
        <f t="shared" si="13"/>
        <v>入力なし</v>
      </c>
      <c r="AW59" s="139" t="str">
        <f t="shared" si="14"/>
        <v/>
      </c>
      <c r="AX59" s="139" t="str">
        <f t="shared" si="15"/>
        <v/>
      </c>
      <c r="AY59" s="139" t="str">
        <f t="shared" si="16"/>
        <v/>
      </c>
      <c r="AZ59" s="139" t="str">
        <f t="shared" si="17"/>
        <v/>
      </c>
      <c r="BA59" s="315" t="str">
        <f t="shared" si="18"/>
        <v/>
      </c>
      <c r="BB59" s="187" t="str">
        <f t="shared" si="3"/>
        <v/>
      </c>
      <c r="BC59" s="187">
        <f t="shared" si="4"/>
        <v>1048550</v>
      </c>
      <c r="BD59" s="187" t="str">
        <f t="shared" si="5"/>
        <v/>
      </c>
      <c r="BE59" s="187">
        <f t="shared" si="6"/>
        <v>1048550</v>
      </c>
      <c r="BF59" s="187" t="str">
        <f t="shared" si="7"/>
        <v/>
      </c>
      <c r="BG59" s="187">
        <f t="shared" si="8"/>
        <v>1048550</v>
      </c>
      <c r="BH59" s="187" t="str">
        <f t="shared" si="9"/>
        <v/>
      </c>
      <c r="BI59" s="139" t="str">
        <f t="shared" si="10"/>
        <v/>
      </c>
      <c r="BJ59" s="315" t="str">
        <f t="shared" si="11"/>
        <v/>
      </c>
      <c r="BK59" s="23">
        <f t="shared" si="12"/>
        <v>0</v>
      </c>
    </row>
    <row r="60" spans="1:63" ht="32.25" customHeight="1">
      <c r="A60" s="20" t="str">
        <f t="shared" si="1"/>
        <v/>
      </c>
      <c r="C60" s="331" t="s">
        <v>145</v>
      </c>
      <c r="D60" s="332"/>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410"/>
      <c r="AH60" s="410"/>
      <c r="AI60" s="410"/>
      <c r="AJ60" s="645"/>
      <c r="AK60" s="645"/>
      <c r="AL60" s="645"/>
      <c r="AM60" s="646"/>
      <c r="AN60" s="138"/>
      <c r="AS60" s="329" t="s">
        <v>145</v>
      </c>
      <c r="AT60" s="330"/>
      <c r="AU60" s="23">
        <f t="shared" si="2"/>
        <v>0</v>
      </c>
      <c r="AV60" s="22" t="str">
        <f t="shared" si="13"/>
        <v>入力なし</v>
      </c>
      <c r="AW60" s="139" t="str">
        <f t="shared" si="14"/>
        <v/>
      </c>
      <c r="AX60" s="139" t="str">
        <f t="shared" si="15"/>
        <v/>
      </c>
      <c r="AY60" s="139" t="str">
        <f t="shared" si="16"/>
        <v/>
      </c>
      <c r="AZ60" s="139" t="str">
        <f t="shared" si="17"/>
        <v/>
      </c>
      <c r="BA60" s="315" t="str">
        <f t="shared" si="18"/>
        <v/>
      </c>
      <c r="BB60" s="187" t="str">
        <f t="shared" si="3"/>
        <v/>
      </c>
      <c r="BC60" s="187">
        <f t="shared" si="4"/>
        <v>1048550</v>
      </c>
      <c r="BD60" s="187" t="str">
        <f t="shared" si="5"/>
        <v/>
      </c>
      <c r="BE60" s="187">
        <f t="shared" si="6"/>
        <v>1048550</v>
      </c>
      <c r="BF60" s="187" t="str">
        <f t="shared" si="7"/>
        <v/>
      </c>
      <c r="BG60" s="187">
        <f t="shared" si="8"/>
        <v>1048550</v>
      </c>
      <c r="BH60" s="187" t="str">
        <f t="shared" si="9"/>
        <v/>
      </c>
      <c r="BI60" s="139" t="str">
        <f t="shared" si="10"/>
        <v/>
      </c>
      <c r="BJ60" s="315" t="str">
        <f t="shared" si="11"/>
        <v/>
      </c>
      <c r="BK60" s="23">
        <f t="shared" si="12"/>
        <v>0</v>
      </c>
    </row>
    <row r="61" spans="1:63" ht="32.25" customHeight="1">
      <c r="A61" s="20" t="str">
        <f t="shared" si="1"/>
        <v/>
      </c>
      <c r="C61" s="331" t="s">
        <v>146</v>
      </c>
      <c r="D61" s="332"/>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410"/>
      <c r="AH61" s="410"/>
      <c r="AI61" s="410"/>
      <c r="AJ61" s="645"/>
      <c r="AK61" s="645"/>
      <c r="AL61" s="645"/>
      <c r="AM61" s="646"/>
      <c r="AN61" s="138"/>
      <c r="AS61" s="329" t="s">
        <v>146</v>
      </c>
      <c r="AT61" s="330"/>
      <c r="AU61" s="23">
        <f t="shared" si="2"/>
        <v>0</v>
      </c>
      <c r="AV61" s="22" t="str">
        <f t="shared" si="13"/>
        <v>入力なし</v>
      </c>
      <c r="AW61" s="139" t="str">
        <f t="shared" si="14"/>
        <v/>
      </c>
      <c r="AX61" s="139" t="str">
        <f t="shared" si="15"/>
        <v/>
      </c>
      <c r="AY61" s="139" t="str">
        <f t="shared" si="16"/>
        <v/>
      </c>
      <c r="AZ61" s="139" t="str">
        <f t="shared" si="17"/>
        <v/>
      </c>
      <c r="BA61" s="315" t="str">
        <f t="shared" si="18"/>
        <v/>
      </c>
      <c r="BB61" s="187" t="str">
        <f t="shared" si="3"/>
        <v/>
      </c>
      <c r="BC61" s="187">
        <f t="shared" si="4"/>
        <v>1048550</v>
      </c>
      <c r="BD61" s="187" t="str">
        <f t="shared" si="5"/>
        <v/>
      </c>
      <c r="BE61" s="187">
        <f t="shared" si="6"/>
        <v>1048550</v>
      </c>
      <c r="BF61" s="187" t="str">
        <f t="shared" si="7"/>
        <v/>
      </c>
      <c r="BG61" s="187">
        <f t="shared" si="8"/>
        <v>1048550</v>
      </c>
      <c r="BH61" s="187" t="str">
        <f t="shared" si="9"/>
        <v/>
      </c>
      <c r="BI61" s="139" t="str">
        <f t="shared" si="10"/>
        <v/>
      </c>
      <c r="BJ61" s="315" t="str">
        <f t="shared" si="11"/>
        <v/>
      </c>
      <c r="BK61" s="23">
        <f t="shared" si="12"/>
        <v>0</v>
      </c>
    </row>
    <row r="62" spans="1:63" ht="32.25" customHeight="1">
      <c r="A62" s="20" t="str">
        <f t="shared" si="1"/>
        <v/>
      </c>
      <c r="C62" s="331" t="s">
        <v>147</v>
      </c>
      <c r="D62" s="332"/>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410"/>
      <c r="AH62" s="410"/>
      <c r="AI62" s="410"/>
      <c r="AJ62" s="645"/>
      <c r="AK62" s="645"/>
      <c r="AL62" s="645"/>
      <c r="AM62" s="646"/>
      <c r="AN62" s="138"/>
      <c r="AS62" s="329" t="s">
        <v>147</v>
      </c>
      <c r="AT62" s="330"/>
      <c r="AU62" s="23">
        <f t="shared" si="2"/>
        <v>0</v>
      </c>
      <c r="AV62" s="22" t="str">
        <f t="shared" si="13"/>
        <v>入力なし</v>
      </c>
      <c r="AW62" s="139" t="str">
        <f t="shared" si="14"/>
        <v/>
      </c>
      <c r="AX62" s="139" t="str">
        <f t="shared" si="15"/>
        <v/>
      </c>
      <c r="AY62" s="139" t="str">
        <f t="shared" si="16"/>
        <v/>
      </c>
      <c r="AZ62" s="139" t="str">
        <f t="shared" si="17"/>
        <v/>
      </c>
      <c r="BA62" s="315" t="str">
        <f t="shared" si="18"/>
        <v/>
      </c>
      <c r="BB62" s="187" t="str">
        <f t="shared" si="3"/>
        <v/>
      </c>
      <c r="BC62" s="187">
        <f t="shared" si="4"/>
        <v>1048550</v>
      </c>
      <c r="BD62" s="187" t="str">
        <f t="shared" si="5"/>
        <v/>
      </c>
      <c r="BE62" s="187">
        <f t="shared" si="6"/>
        <v>1048550</v>
      </c>
      <c r="BF62" s="187" t="str">
        <f t="shared" si="7"/>
        <v/>
      </c>
      <c r="BG62" s="187">
        <f t="shared" si="8"/>
        <v>1048550</v>
      </c>
      <c r="BH62" s="187" t="str">
        <f t="shared" si="9"/>
        <v/>
      </c>
      <c r="BI62" s="139" t="str">
        <f t="shared" si="10"/>
        <v/>
      </c>
      <c r="BJ62" s="315" t="str">
        <f t="shared" si="11"/>
        <v/>
      </c>
      <c r="BK62" s="23">
        <f t="shared" si="12"/>
        <v>0</v>
      </c>
    </row>
    <row r="63" spans="1:63" ht="32.25" customHeight="1">
      <c r="A63" s="20" t="str">
        <f t="shared" si="1"/>
        <v/>
      </c>
      <c r="C63" s="331" t="s">
        <v>148</v>
      </c>
      <c r="D63" s="332"/>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410"/>
      <c r="AH63" s="410"/>
      <c r="AI63" s="410"/>
      <c r="AJ63" s="645"/>
      <c r="AK63" s="645"/>
      <c r="AL63" s="645"/>
      <c r="AM63" s="646"/>
      <c r="AN63" s="138"/>
      <c r="AS63" s="329" t="s">
        <v>148</v>
      </c>
      <c r="AT63" s="330"/>
      <c r="AU63" s="23">
        <f t="shared" si="2"/>
        <v>0</v>
      </c>
      <c r="AV63" s="22" t="str">
        <f t="shared" si="13"/>
        <v>入力なし</v>
      </c>
      <c r="AW63" s="139" t="str">
        <f t="shared" si="14"/>
        <v/>
      </c>
      <c r="AX63" s="139" t="str">
        <f t="shared" si="15"/>
        <v/>
      </c>
      <c r="AY63" s="139" t="str">
        <f t="shared" si="16"/>
        <v/>
      </c>
      <c r="AZ63" s="139" t="str">
        <f t="shared" si="17"/>
        <v/>
      </c>
      <c r="BA63" s="315" t="str">
        <f t="shared" si="18"/>
        <v/>
      </c>
      <c r="BB63" s="187" t="str">
        <f t="shared" si="3"/>
        <v/>
      </c>
      <c r="BC63" s="187">
        <f t="shared" si="4"/>
        <v>1048550</v>
      </c>
      <c r="BD63" s="187" t="str">
        <f t="shared" si="5"/>
        <v/>
      </c>
      <c r="BE63" s="187">
        <f t="shared" si="6"/>
        <v>1048550</v>
      </c>
      <c r="BF63" s="187" t="str">
        <f t="shared" si="7"/>
        <v/>
      </c>
      <c r="BG63" s="187">
        <f t="shared" si="8"/>
        <v>1048550</v>
      </c>
      <c r="BH63" s="187" t="str">
        <f t="shared" si="9"/>
        <v/>
      </c>
      <c r="BI63" s="139" t="str">
        <f t="shared" si="10"/>
        <v/>
      </c>
      <c r="BJ63" s="315" t="str">
        <f t="shared" si="11"/>
        <v/>
      </c>
      <c r="BK63" s="23">
        <f t="shared" si="12"/>
        <v>0</v>
      </c>
    </row>
    <row r="64" spans="1:63" ht="32.25" customHeight="1">
      <c r="A64" s="20" t="str">
        <f t="shared" si="1"/>
        <v/>
      </c>
      <c r="C64" s="331" t="s">
        <v>149</v>
      </c>
      <c r="D64" s="332"/>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410"/>
      <c r="AH64" s="410"/>
      <c r="AI64" s="410"/>
      <c r="AJ64" s="645"/>
      <c r="AK64" s="645"/>
      <c r="AL64" s="645"/>
      <c r="AM64" s="646"/>
      <c r="AN64" s="138"/>
      <c r="AS64" s="329" t="s">
        <v>149</v>
      </c>
      <c r="AT64" s="330"/>
      <c r="AU64" s="23">
        <f t="shared" si="2"/>
        <v>0</v>
      </c>
      <c r="AV64" s="22" t="str">
        <f t="shared" si="13"/>
        <v>入力なし</v>
      </c>
      <c r="AW64" s="139" t="str">
        <f t="shared" si="14"/>
        <v/>
      </c>
      <c r="AX64" s="139" t="str">
        <f t="shared" si="15"/>
        <v/>
      </c>
      <c r="AY64" s="139" t="str">
        <f t="shared" si="16"/>
        <v/>
      </c>
      <c r="AZ64" s="139" t="str">
        <f t="shared" si="17"/>
        <v/>
      </c>
      <c r="BA64" s="315" t="str">
        <f t="shared" si="18"/>
        <v/>
      </c>
      <c r="BB64" s="187" t="str">
        <f t="shared" si="3"/>
        <v/>
      </c>
      <c r="BC64" s="187">
        <f t="shared" si="4"/>
        <v>1048550</v>
      </c>
      <c r="BD64" s="187" t="str">
        <f t="shared" si="5"/>
        <v/>
      </c>
      <c r="BE64" s="187">
        <f t="shared" si="6"/>
        <v>1048550</v>
      </c>
      <c r="BF64" s="187" t="str">
        <f t="shared" si="7"/>
        <v/>
      </c>
      <c r="BG64" s="187">
        <f t="shared" si="8"/>
        <v>1048550</v>
      </c>
      <c r="BH64" s="187" t="str">
        <f t="shared" si="9"/>
        <v/>
      </c>
      <c r="BI64" s="139" t="str">
        <f t="shared" si="10"/>
        <v/>
      </c>
      <c r="BJ64" s="315" t="str">
        <f t="shared" si="11"/>
        <v/>
      </c>
      <c r="BK64" s="23">
        <f t="shared" si="12"/>
        <v>0</v>
      </c>
    </row>
    <row r="65" spans="1:63" ht="32.25" customHeight="1">
      <c r="A65" s="20" t="str">
        <f t="shared" si="1"/>
        <v/>
      </c>
      <c r="C65" s="331" t="s">
        <v>150</v>
      </c>
      <c r="D65" s="332"/>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410"/>
      <c r="AH65" s="410"/>
      <c r="AI65" s="410"/>
      <c r="AJ65" s="645"/>
      <c r="AK65" s="645"/>
      <c r="AL65" s="645"/>
      <c r="AM65" s="646"/>
      <c r="AN65" s="138"/>
      <c r="AS65" s="329" t="s">
        <v>150</v>
      </c>
      <c r="AT65" s="330"/>
      <c r="AU65" s="23">
        <f t="shared" si="2"/>
        <v>0</v>
      </c>
      <c r="AV65" s="22" t="str">
        <f t="shared" si="13"/>
        <v>入力なし</v>
      </c>
      <c r="AW65" s="139" t="str">
        <f t="shared" si="14"/>
        <v/>
      </c>
      <c r="AX65" s="139" t="str">
        <f t="shared" si="15"/>
        <v/>
      </c>
      <c r="AY65" s="139" t="str">
        <f t="shared" si="16"/>
        <v/>
      </c>
      <c r="AZ65" s="139" t="str">
        <f t="shared" si="17"/>
        <v/>
      </c>
      <c r="BA65" s="315" t="str">
        <f t="shared" si="18"/>
        <v/>
      </c>
      <c r="BB65" s="187" t="str">
        <f t="shared" si="3"/>
        <v/>
      </c>
      <c r="BC65" s="187">
        <f t="shared" si="4"/>
        <v>1048550</v>
      </c>
      <c r="BD65" s="187" t="str">
        <f t="shared" si="5"/>
        <v/>
      </c>
      <c r="BE65" s="187">
        <f t="shared" si="6"/>
        <v>1048550</v>
      </c>
      <c r="BF65" s="187" t="str">
        <f t="shared" si="7"/>
        <v/>
      </c>
      <c r="BG65" s="187">
        <f t="shared" si="8"/>
        <v>1048550</v>
      </c>
      <c r="BH65" s="187" t="str">
        <f t="shared" si="9"/>
        <v/>
      </c>
      <c r="BI65" s="139" t="str">
        <f t="shared" si="10"/>
        <v/>
      </c>
      <c r="BJ65" s="315" t="str">
        <f t="shared" si="11"/>
        <v/>
      </c>
      <c r="BK65" s="23">
        <f t="shared" si="12"/>
        <v>0</v>
      </c>
    </row>
    <row r="66" spans="1:63" ht="32.25" customHeight="1">
      <c r="A66" s="20" t="str">
        <f t="shared" si="1"/>
        <v/>
      </c>
      <c r="C66" s="331" t="s">
        <v>151</v>
      </c>
      <c r="D66" s="332"/>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410"/>
      <c r="AH66" s="410"/>
      <c r="AI66" s="410"/>
      <c r="AJ66" s="645"/>
      <c r="AK66" s="645"/>
      <c r="AL66" s="645"/>
      <c r="AM66" s="646"/>
      <c r="AN66" s="138"/>
      <c r="AS66" s="329" t="s">
        <v>151</v>
      </c>
      <c r="AT66" s="330"/>
      <c r="AU66" s="23">
        <f t="shared" si="2"/>
        <v>0</v>
      </c>
      <c r="AV66" s="22" t="str">
        <f t="shared" si="13"/>
        <v>入力なし</v>
      </c>
      <c r="AW66" s="139" t="str">
        <f t="shared" si="14"/>
        <v/>
      </c>
      <c r="AX66" s="139" t="str">
        <f t="shared" si="15"/>
        <v/>
      </c>
      <c r="AY66" s="139" t="str">
        <f t="shared" si="16"/>
        <v/>
      </c>
      <c r="AZ66" s="139" t="str">
        <f t="shared" si="17"/>
        <v/>
      </c>
      <c r="BA66" s="315" t="str">
        <f t="shared" si="18"/>
        <v/>
      </c>
      <c r="BB66" s="187" t="str">
        <f t="shared" si="3"/>
        <v/>
      </c>
      <c r="BC66" s="187">
        <f t="shared" si="4"/>
        <v>1048550</v>
      </c>
      <c r="BD66" s="187" t="str">
        <f t="shared" si="5"/>
        <v/>
      </c>
      <c r="BE66" s="187">
        <f t="shared" si="6"/>
        <v>1048550</v>
      </c>
      <c r="BF66" s="187" t="str">
        <f t="shared" si="7"/>
        <v/>
      </c>
      <c r="BG66" s="187">
        <f t="shared" si="8"/>
        <v>1048550</v>
      </c>
      <c r="BH66" s="187" t="str">
        <f t="shared" si="9"/>
        <v/>
      </c>
      <c r="BI66" s="139" t="str">
        <f t="shared" si="10"/>
        <v/>
      </c>
      <c r="BJ66" s="315" t="str">
        <f t="shared" si="11"/>
        <v/>
      </c>
      <c r="BK66" s="23">
        <f t="shared" si="12"/>
        <v>0</v>
      </c>
    </row>
    <row r="67" spans="1:63" ht="32.25" customHeight="1">
      <c r="A67" s="20" t="str">
        <f t="shared" si="1"/>
        <v/>
      </c>
      <c r="C67" s="331" t="s">
        <v>152</v>
      </c>
      <c r="D67" s="332"/>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410"/>
      <c r="AH67" s="410"/>
      <c r="AI67" s="410"/>
      <c r="AJ67" s="645"/>
      <c r="AK67" s="645"/>
      <c r="AL67" s="645"/>
      <c r="AM67" s="646"/>
      <c r="AN67" s="138"/>
      <c r="AS67" s="329" t="s">
        <v>152</v>
      </c>
      <c r="AT67" s="330"/>
      <c r="AU67" s="23">
        <f t="shared" si="2"/>
        <v>0</v>
      </c>
      <c r="AV67" s="22" t="str">
        <f t="shared" si="13"/>
        <v>入力なし</v>
      </c>
      <c r="AW67" s="139" t="str">
        <f t="shared" si="14"/>
        <v/>
      </c>
      <c r="AX67" s="139" t="str">
        <f t="shared" si="15"/>
        <v/>
      </c>
      <c r="AY67" s="139" t="str">
        <f t="shared" si="16"/>
        <v/>
      </c>
      <c r="AZ67" s="139" t="str">
        <f t="shared" si="17"/>
        <v/>
      </c>
      <c r="BA67" s="315" t="str">
        <f t="shared" si="18"/>
        <v/>
      </c>
      <c r="BB67" s="187" t="str">
        <f t="shared" si="3"/>
        <v/>
      </c>
      <c r="BC67" s="187">
        <f t="shared" si="4"/>
        <v>1048550</v>
      </c>
      <c r="BD67" s="187" t="str">
        <f t="shared" si="5"/>
        <v/>
      </c>
      <c r="BE67" s="187">
        <f t="shared" si="6"/>
        <v>1048550</v>
      </c>
      <c r="BF67" s="187" t="str">
        <f t="shared" si="7"/>
        <v/>
      </c>
      <c r="BG67" s="187">
        <f t="shared" si="8"/>
        <v>1048550</v>
      </c>
      <c r="BH67" s="187" t="str">
        <f t="shared" si="9"/>
        <v/>
      </c>
      <c r="BI67" s="139" t="str">
        <f t="shared" si="10"/>
        <v/>
      </c>
      <c r="BJ67" s="315" t="str">
        <f t="shared" si="11"/>
        <v/>
      </c>
      <c r="BK67" s="23">
        <f t="shared" si="12"/>
        <v>0</v>
      </c>
    </row>
    <row r="68" spans="1:63" ht="32.25" customHeight="1">
      <c r="A68" s="20" t="str">
        <f t="shared" si="1"/>
        <v/>
      </c>
      <c r="C68" s="331" t="s">
        <v>153</v>
      </c>
      <c r="D68" s="332"/>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410"/>
      <c r="AH68" s="410"/>
      <c r="AI68" s="410"/>
      <c r="AJ68" s="645"/>
      <c r="AK68" s="645"/>
      <c r="AL68" s="645"/>
      <c r="AM68" s="646"/>
      <c r="AN68" s="138"/>
      <c r="AS68" s="329" t="s">
        <v>153</v>
      </c>
      <c r="AT68" s="330"/>
      <c r="AU68" s="23">
        <f t="shared" si="2"/>
        <v>0</v>
      </c>
      <c r="AV68" s="22" t="str">
        <f t="shared" si="13"/>
        <v>入力なし</v>
      </c>
      <c r="AW68" s="139" t="str">
        <f t="shared" si="14"/>
        <v/>
      </c>
      <c r="AX68" s="139" t="str">
        <f t="shared" si="15"/>
        <v/>
      </c>
      <c r="AY68" s="139" t="str">
        <f t="shared" si="16"/>
        <v/>
      </c>
      <c r="AZ68" s="139" t="str">
        <f t="shared" si="17"/>
        <v/>
      </c>
      <c r="BA68" s="315" t="str">
        <f t="shared" si="18"/>
        <v/>
      </c>
      <c r="BB68" s="187" t="str">
        <f t="shared" si="3"/>
        <v/>
      </c>
      <c r="BC68" s="187">
        <f t="shared" si="4"/>
        <v>1048550</v>
      </c>
      <c r="BD68" s="187" t="str">
        <f t="shared" si="5"/>
        <v/>
      </c>
      <c r="BE68" s="187">
        <f t="shared" si="6"/>
        <v>1048550</v>
      </c>
      <c r="BF68" s="187" t="str">
        <f t="shared" si="7"/>
        <v/>
      </c>
      <c r="BG68" s="187">
        <f t="shared" si="8"/>
        <v>1048550</v>
      </c>
      <c r="BH68" s="187" t="str">
        <f t="shared" si="9"/>
        <v/>
      </c>
      <c r="BI68" s="139" t="str">
        <f t="shared" si="10"/>
        <v/>
      </c>
      <c r="BJ68" s="315" t="str">
        <f t="shared" si="11"/>
        <v/>
      </c>
      <c r="BK68" s="23">
        <f t="shared" si="12"/>
        <v>0</v>
      </c>
    </row>
    <row r="69" spans="1:63" ht="32.25" customHeight="1">
      <c r="A69" s="20" t="str">
        <f t="shared" si="1"/>
        <v/>
      </c>
      <c r="C69" s="331" t="s">
        <v>154</v>
      </c>
      <c r="D69" s="332"/>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410"/>
      <c r="AH69" s="410"/>
      <c r="AI69" s="410"/>
      <c r="AJ69" s="645"/>
      <c r="AK69" s="645"/>
      <c r="AL69" s="645"/>
      <c r="AM69" s="646"/>
      <c r="AN69" s="138"/>
      <c r="AS69" s="329" t="s">
        <v>154</v>
      </c>
      <c r="AT69" s="330"/>
      <c r="AU69" s="23">
        <f t="shared" si="2"/>
        <v>0</v>
      </c>
      <c r="AV69" s="22" t="str">
        <f t="shared" si="13"/>
        <v>入力なし</v>
      </c>
      <c r="AW69" s="139" t="str">
        <f t="shared" si="14"/>
        <v/>
      </c>
      <c r="AX69" s="139" t="str">
        <f t="shared" si="15"/>
        <v/>
      </c>
      <c r="AY69" s="139" t="str">
        <f t="shared" si="16"/>
        <v/>
      </c>
      <c r="AZ69" s="139" t="str">
        <f t="shared" si="17"/>
        <v/>
      </c>
      <c r="BA69" s="315" t="str">
        <f t="shared" si="18"/>
        <v/>
      </c>
      <c r="BB69" s="187" t="str">
        <f t="shared" si="3"/>
        <v/>
      </c>
      <c r="BC69" s="187">
        <f t="shared" si="4"/>
        <v>1048550</v>
      </c>
      <c r="BD69" s="187" t="str">
        <f t="shared" si="5"/>
        <v/>
      </c>
      <c r="BE69" s="187">
        <f t="shared" si="6"/>
        <v>1048550</v>
      </c>
      <c r="BF69" s="187" t="str">
        <f t="shared" si="7"/>
        <v/>
      </c>
      <c r="BG69" s="187">
        <f t="shared" si="8"/>
        <v>1048550</v>
      </c>
      <c r="BH69" s="187" t="str">
        <f t="shared" si="9"/>
        <v/>
      </c>
      <c r="BI69" s="139" t="str">
        <f t="shared" si="10"/>
        <v/>
      </c>
      <c r="BJ69" s="315" t="str">
        <f t="shared" si="11"/>
        <v/>
      </c>
      <c r="BK69" s="23">
        <f t="shared" si="12"/>
        <v>0</v>
      </c>
    </row>
    <row r="70" spans="1:63" ht="32.25" customHeight="1">
      <c r="A70" s="20" t="str">
        <f t="shared" si="1"/>
        <v/>
      </c>
      <c r="C70" s="331" t="s">
        <v>155</v>
      </c>
      <c r="D70" s="332"/>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410"/>
      <c r="AH70" s="410"/>
      <c r="AI70" s="410"/>
      <c r="AJ70" s="645"/>
      <c r="AK70" s="645"/>
      <c r="AL70" s="645"/>
      <c r="AM70" s="646"/>
      <c r="AN70" s="138"/>
      <c r="AS70" s="329" t="s">
        <v>155</v>
      </c>
      <c r="AT70" s="330"/>
      <c r="AU70" s="23">
        <f t="shared" si="2"/>
        <v>0</v>
      </c>
      <c r="AV70" s="22" t="str">
        <f t="shared" si="13"/>
        <v>入力なし</v>
      </c>
      <c r="AW70" s="139" t="str">
        <f t="shared" si="14"/>
        <v/>
      </c>
      <c r="AX70" s="139" t="str">
        <f t="shared" si="15"/>
        <v/>
      </c>
      <c r="AY70" s="139" t="str">
        <f t="shared" si="16"/>
        <v/>
      </c>
      <c r="AZ70" s="139" t="str">
        <f t="shared" si="17"/>
        <v/>
      </c>
      <c r="BA70" s="315" t="str">
        <f t="shared" si="18"/>
        <v/>
      </c>
      <c r="BB70" s="187" t="str">
        <f t="shared" si="3"/>
        <v/>
      </c>
      <c r="BC70" s="187">
        <f t="shared" si="4"/>
        <v>1048550</v>
      </c>
      <c r="BD70" s="187" t="str">
        <f t="shared" si="5"/>
        <v/>
      </c>
      <c r="BE70" s="187">
        <f t="shared" si="6"/>
        <v>1048550</v>
      </c>
      <c r="BF70" s="187" t="str">
        <f t="shared" si="7"/>
        <v/>
      </c>
      <c r="BG70" s="187">
        <f t="shared" si="8"/>
        <v>1048550</v>
      </c>
      <c r="BH70" s="187" t="str">
        <f t="shared" si="9"/>
        <v/>
      </c>
      <c r="BI70" s="139" t="str">
        <f t="shared" si="10"/>
        <v/>
      </c>
      <c r="BJ70" s="315" t="str">
        <f t="shared" si="11"/>
        <v/>
      </c>
      <c r="BK70" s="23">
        <f t="shared" si="12"/>
        <v>0</v>
      </c>
    </row>
    <row r="71" spans="1:63" ht="32.25" customHeight="1">
      <c r="A71" s="20" t="str">
        <f t="shared" si="1"/>
        <v/>
      </c>
      <c r="C71" s="331" t="s">
        <v>156</v>
      </c>
      <c r="D71" s="332"/>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410"/>
      <c r="AH71" s="410"/>
      <c r="AI71" s="410"/>
      <c r="AJ71" s="645"/>
      <c r="AK71" s="645"/>
      <c r="AL71" s="645"/>
      <c r="AM71" s="646"/>
      <c r="AN71" s="138"/>
      <c r="AS71" s="329" t="s">
        <v>156</v>
      </c>
      <c r="AT71" s="330"/>
      <c r="AU71" s="23">
        <f t="shared" si="2"/>
        <v>0</v>
      </c>
      <c r="AV71" s="22" t="str">
        <f t="shared" si="13"/>
        <v>入力なし</v>
      </c>
      <c r="AW71" s="139" t="str">
        <f t="shared" si="14"/>
        <v/>
      </c>
      <c r="AX71" s="139" t="str">
        <f t="shared" si="15"/>
        <v/>
      </c>
      <c r="AY71" s="139" t="str">
        <f t="shared" si="16"/>
        <v/>
      </c>
      <c r="AZ71" s="139" t="str">
        <f t="shared" si="17"/>
        <v/>
      </c>
      <c r="BA71" s="315" t="str">
        <f t="shared" si="18"/>
        <v/>
      </c>
      <c r="BB71" s="187" t="str">
        <f t="shared" si="3"/>
        <v/>
      </c>
      <c r="BC71" s="187">
        <f t="shared" si="4"/>
        <v>1048550</v>
      </c>
      <c r="BD71" s="187" t="str">
        <f t="shared" si="5"/>
        <v/>
      </c>
      <c r="BE71" s="187">
        <f t="shared" si="6"/>
        <v>1048550</v>
      </c>
      <c r="BF71" s="187" t="str">
        <f t="shared" si="7"/>
        <v/>
      </c>
      <c r="BG71" s="187">
        <f t="shared" si="8"/>
        <v>1048550</v>
      </c>
      <c r="BH71" s="187" t="str">
        <f t="shared" si="9"/>
        <v/>
      </c>
      <c r="BI71" s="139" t="str">
        <f t="shared" si="10"/>
        <v/>
      </c>
      <c r="BJ71" s="315" t="str">
        <f t="shared" si="11"/>
        <v/>
      </c>
      <c r="BK71" s="23">
        <f t="shared" si="12"/>
        <v>0</v>
      </c>
    </row>
    <row r="72" spans="1:63" ht="32.25" customHeight="1">
      <c r="A72" s="20" t="str">
        <f t="shared" si="1"/>
        <v/>
      </c>
      <c r="C72" s="331" t="s">
        <v>157</v>
      </c>
      <c r="D72" s="332"/>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410"/>
      <c r="AH72" s="410"/>
      <c r="AI72" s="410"/>
      <c r="AJ72" s="645"/>
      <c r="AK72" s="645"/>
      <c r="AL72" s="645"/>
      <c r="AM72" s="646"/>
      <c r="AN72" s="138"/>
      <c r="AS72" s="329" t="s">
        <v>157</v>
      </c>
      <c r="AT72" s="330"/>
      <c r="AU72" s="23">
        <f t="shared" si="2"/>
        <v>0</v>
      </c>
      <c r="AV72" s="22" t="str">
        <f t="shared" si="13"/>
        <v>入力なし</v>
      </c>
      <c r="AW72" s="139" t="str">
        <f t="shared" si="14"/>
        <v/>
      </c>
      <c r="AX72" s="139" t="str">
        <f t="shared" si="15"/>
        <v/>
      </c>
      <c r="AY72" s="139" t="str">
        <f t="shared" si="16"/>
        <v/>
      </c>
      <c r="AZ72" s="139" t="str">
        <f t="shared" si="17"/>
        <v/>
      </c>
      <c r="BA72" s="315" t="str">
        <f t="shared" si="18"/>
        <v/>
      </c>
      <c r="BB72" s="187" t="str">
        <f t="shared" si="3"/>
        <v/>
      </c>
      <c r="BC72" s="187">
        <f t="shared" si="4"/>
        <v>1048550</v>
      </c>
      <c r="BD72" s="187" t="str">
        <f t="shared" si="5"/>
        <v/>
      </c>
      <c r="BE72" s="187">
        <f t="shared" si="6"/>
        <v>1048550</v>
      </c>
      <c r="BF72" s="187" t="str">
        <f t="shared" si="7"/>
        <v/>
      </c>
      <c r="BG72" s="187">
        <f t="shared" si="8"/>
        <v>1048550</v>
      </c>
      <c r="BH72" s="187" t="str">
        <f t="shared" si="9"/>
        <v/>
      </c>
      <c r="BI72" s="139" t="str">
        <f t="shared" si="10"/>
        <v/>
      </c>
      <c r="BJ72" s="315" t="str">
        <f t="shared" si="11"/>
        <v/>
      </c>
      <c r="BK72" s="23">
        <f t="shared" si="12"/>
        <v>0</v>
      </c>
    </row>
    <row r="73" spans="1:63" ht="32.25" customHeight="1">
      <c r="A73" s="20" t="str">
        <f t="shared" si="1"/>
        <v/>
      </c>
      <c r="C73" s="331" t="s">
        <v>158</v>
      </c>
      <c r="D73" s="332"/>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410"/>
      <c r="AH73" s="410"/>
      <c r="AI73" s="410"/>
      <c r="AJ73" s="645"/>
      <c r="AK73" s="645"/>
      <c r="AL73" s="645"/>
      <c r="AM73" s="646"/>
      <c r="AN73" s="138"/>
      <c r="AS73" s="329" t="s">
        <v>158</v>
      </c>
      <c r="AT73" s="330"/>
      <c r="AU73" s="23">
        <f t="shared" si="2"/>
        <v>0</v>
      </c>
      <c r="AV73" s="22" t="str">
        <f t="shared" si="13"/>
        <v>入力なし</v>
      </c>
      <c r="AW73" s="139" t="str">
        <f t="shared" si="14"/>
        <v/>
      </c>
      <c r="AX73" s="139" t="str">
        <f t="shared" si="15"/>
        <v/>
      </c>
      <c r="AY73" s="139" t="str">
        <f t="shared" si="16"/>
        <v/>
      </c>
      <c r="AZ73" s="139" t="str">
        <f t="shared" si="17"/>
        <v/>
      </c>
      <c r="BA73" s="315" t="str">
        <f t="shared" si="18"/>
        <v/>
      </c>
      <c r="BB73" s="187" t="str">
        <f t="shared" si="3"/>
        <v/>
      </c>
      <c r="BC73" s="187">
        <f t="shared" si="4"/>
        <v>1048550</v>
      </c>
      <c r="BD73" s="187" t="str">
        <f t="shared" si="5"/>
        <v/>
      </c>
      <c r="BE73" s="187">
        <f t="shared" si="6"/>
        <v>1048550</v>
      </c>
      <c r="BF73" s="187" t="str">
        <f t="shared" si="7"/>
        <v/>
      </c>
      <c r="BG73" s="187">
        <f t="shared" si="8"/>
        <v>1048550</v>
      </c>
      <c r="BH73" s="187" t="str">
        <f t="shared" si="9"/>
        <v/>
      </c>
      <c r="BI73" s="139" t="str">
        <f t="shared" si="10"/>
        <v/>
      </c>
      <c r="BJ73" s="315" t="str">
        <f t="shared" si="11"/>
        <v/>
      </c>
      <c r="BK73" s="23">
        <f t="shared" si="12"/>
        <v>0</v>
      </c>
    </row>
    <row r="74" spans="1:63" ht="32.25" customHeight="1">
      <c r="A74" s="20" t="str">
        <f t="shared" si="1"/>
        <v/>
      </c>
      <c r="C74" s="331" t="s">
        <v>159</v>
      </c>
      <c r="D74" s="332"/>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410"/>
      <c r="AH74" s="410"/>
      <c r="AI74" s="410"/>
      <c r="AJ74" s="645"/>
      <c r="AK74" s="645"/>
      <c r="AL74" s="645"/>
      <c r="AM74" s="646"/>
      <c r="AN74" s="138"/>
      <c r="AS74" s="329" t="s">
        <v>159</v>
      </c>
      <c r="AT74" s="330"/>
      <c r="AU74" s="23">
        <f t="shared" si="2"/>
        <v>0</v>
      </c>
      <c r="AV74" s="22" t="str">
        <f t="shared" si="13"/>
        <v>入力なし</v>
      </c>
      <c r="AW74" s="139" t="str">
        <f t="shared" si="14"/>
        <v/>
      </c>
      <c r="AX74" s="139" t="str">
        <f t="shared" si="15"/>
        <v/>
      </c>
      <c r="AY74" s="139" t="str">
        <f t="shared" si="16"/>
        <v/>
      </c>
      <c r="AZ74" s="139" t="str">
        <f t="shared" si="17"/>
        <v/>
      </c>
      <c r="BA74" s="315" t="str">
        <f t="shared" si="18"/>
        <v/>
      </c>
      <c r="BB74" s="187" t="str">
        <f t="shared" si="3"/>
        <v/>
      </c>
      <c r="BC74" s="187">
        <f t="shared" si="4"/>
        <v>1048550</v>
      </c>
      <c r="BD74" s="187" t="str">
        <f t="shared" si="5"/>
        <v/>
      </c>
      <c r="BE74" s="187">
        <f t="shared" si="6"/>
        <v>1048550</v>
      </c>
      <c r="BF74" s="187" t="str">
        <f t="shared" si="7"/>
        <v/>
      </c>
      <c r="BG74" s="187">
        <f t="shared" si="8"/>
        <v>1048550</v>
      </c>
      <c r="BH74" s="187" t="str">
        <f t="shared" si="9"/>
        <v/>
      </c>
      <c r="BI74" s="139" t="str">
        <f t="shared" si="10"/>
        <v/>
      </c>
      <c r="BJ74" s="315" t="str">
        <f t="shared" si="11"/>
        <v/>
      </c>
      <c r="BK74" s="23">
        <f t="shared" si="12"/>
        <v>0</v>
      </c>
    </row>
    <row r="75" spans="1:63" ht="32.25" customHeight="1">
      <c r="A75" s="20" t="str">
        <f t="shared" si="1"/>
        <v/>
      </c>
      <c r="C75" s="331" t="s">
        <v>160</v>
      </c>
      <c r="D75" s="332"/>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410"/>
      <c r="AH75" s="410"/>
      <c r="AI75" s="410"/>
      <c r="AJ75" s="645"/>
      <c r="AK75" s="645"/>
      <c r="AL75" s="645"/>
      <c r="AM75" s="646"/>
      <c r="AN75" s="138"/>
      <c r="AS75" s="329" t="s">
        <v>160</v>
      </c>
      <c r="AT75" s="330"/>
      <c r="AU75" s="23">
        <f t="shared" si="2"/>
        <v>0</v>
      </c>
      <c r="AV75" s="22" t="str">
        <f t="shared" si="13"/>
        <v>入力なし</v>
      </c>
      <c r="AW75" s="139" t="str">
        <f t="shared" si="14"/>
        <v/>
      </c>
      <c r="AX75" s="139" t="str">
        <f t="shared" si="15"/>
        <v/>
      </c>
      <c r="AY75" s="139" t="str">
        <f t="shared" si="16"/>
        <v/>
      </c>
      <c r="AZ75" s="139" t="str">
        <f t="shared" si="17"/>
        <v/>
      </c>
      <c r="BA75" s="315" t="str">
        <f t="shared" si="18"/>
        <v/>
      </c>
      <c r="BB75" s="187" t="str">
        <f t="shared" si="3"/>
        <v/>
      </c>
      <c r="BC75" s="187">
        <f t="shared" si="4"/>
        <v>1048550</v>
      </c>
      <c r="BD75" s="187" t="str">
        <f t="shared" si="5"/>
        <v/>
      </c>
      <c r="BE75" s="187">
        <f t="shared" si="6"/>
        <v>1048550</v>
      </c>
      <c r="BF75" s="187" t="str">
        <f t="shared" si="7"/>
        <v/>
      </c>
      <c r="BG75" s="187">
        <f t="shared" si="8"/>
        <v>1048550</v>
      </c>
      <c r="BH75" s="187" t="str">
        <f t="shared" si="9"/>
        <v/>
      </c>
      <c r="BI75" s="139" t="str">
        <f t="shared" si="10"/>
        <v/>
      </c>
      <c r="BJ75" s="315" t="str">
        <f t="shared" si="11"/>
        <v/>
      </c>
      <c r="BK75" s="23">
        <f t="shared" si="12"/>
        <v>0</v>
      </c>
    </row>
    <row r="76" spans="1:63" ht="32.25" customHeight="1">
      <c r="A76" s="20" t="str">
        <f t="shared" si="1"/>
        <v/>
      </c>
      <c r="C76" s="331" t="s">
        <v>161</v>
      </c>
      <c r="D76" s="332"/>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410"/>
      <c r="AH76" s="410"/>
      <c r="AI76" s="410"/>
      <c r="AJ76" s="645"/>
      <c r="AK76" s="645"/>
      <c r="AL76" s="645"/>
      <c r="AM76" s="646"/>
      <c r="AN76" s="138"/>
      <c r="AS76" s="329" t="s">
        <v>161</v>
      </c>
      <c r="AT76" s="330"/>
      <c r="AU76" s="23">
        <f t="shared" si="2"/>
        <v>0</v>
      </c>
      <c r="AV76" s="22" t="str">
        <f t="shared" si="13"/>
        <v>入力なし</v>
      </c>
      <c r="AW76" s="139" t="str">
        <f t="shared" si="14"/>
        <v/>
      </c>
      <c r="AX76" s="139" t="str">
        <f t="shared" si="15"/>
        <v/>
      </c>
      <c r="AY76" s="139" t="str">
        <f t="shared" si="16"/>
        <v/>
      </c>
      <c r="AZ76" s="139" t="str">
        <f t="shared" si="17"/>
        <v/>
      </c>
      <c r="BA76" s="315" t="str">
        <f t="shared" si="18"/>
        <v/>
      </c>
      <c r="BB76" s="187" t="str">
        <f t="shared" si="3"/>
        <v/>
      </c>
      <c r="BC76" s="187">
        <f t="shared" si="4"/>
        <v>1048550</v>
      </c>
      <c r="BD76" s="187" t="str">
        <f t="shared" si="5"/>
        <v/>
      </c>
      <c r="BE76" s="187">
        <f t="shared" si="6"/>
        <v>1048550</v>
      </c>
      <c r="BF76" s="187" t="str">
        <f t="shared" si="7"/>
        <v/>
      </c>
      <c r="BG76" s="187">
        <f t="shared" si="8"/>
        <v>1048550</v>
      </c>
      <c r="BH76" s="187" t="str">
        <f t="shared" si="9"/>
        <v/>
      </c>
      <c r="BI76" s="139" t="str">
        <f t="shared" si="10"/>
        <v/>
      </c>
      <c r="BJ76" s="315" t="str">
        <f t="shared" si="11"/>
        <v/>
      </c>
      <c r="BK76" s="23">
        <f t="shared" si="12"/>
        <v>0</v>
      </c>
    </row>
    <row r="77" spans="1:63" ht="32.25" customHeight="1">
      <c r="A77" s="20" t="str">
        <f t="shared" si="1"/>
        <v/>
      </c>
      <c r="C77" s="331" t="s">
        <v>162</v>
      </c>
      <c r="D77" s="332"/>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410"/>
      <c r="AH77" s="410"/>
      <c r="AI77" s="410"/>
      <c r="AJ77" s="645"/>
      <c r="AK77" s="645"/>
      <c r="AL77" s="645"/>
      <c r="AM77" s="646"/>
      <c r="AN77" s="138"/>
      <c r="AS77" s="329" t="s">
        <v>162</v>
      </c>
      <c r="AT77" s="330"/>
      <c r="AU77" s="23">
        <f t="shared" si="2"/>
        <v>0</v>
      </c>
      <c r="AV77" s="22" t="str">
        <f t="shared" si="13"/>
        <v>入力なし</v>
      </c>
      <c r="AW77" s="139" t="str">
        <f t="shared" si="14"/>
        <v/>
      </c>
      <c r="AX77" s="139" t="str">
        <f t="shared" si="15"/>
        <v/>
      </c>
      <c r="AY77" s="139" t="str">
        <f t="shared" si="16"/>
        <v/>
      </c>
      <c r="AZ77" s="139" t="str">
        <f t="shared" ref="AZ77:AZ113" si="19">IF(AV77="入力なし","",TRIM(CONCATENATE(AW77,AX77,AY77)))</f>
        <v/>
      </c>
      <c r="BA77" s="315" t="str">
        <f t="shared" si="18"/>
        <v/>
      </c>
      <c r="BB77" s="187" t="str">
        <f t="shared" si="3"/>
        <v/>
      </c>
      <c r="BC77" s="187">
        <f t="shared" si="4"/>
        <v>1048550</v>
      </c>
      <c r="BD77" s="187" t="str">
        <f t="shared" si="5"/>
        <v/>
      </c>
      <c r="BE77" s="187">
        <f t="shared" si="6"/>
        <v>1048550</v>
      </c>
      <c r="BF77" s="187" t="str">
        <f t="shared" si="7"/>
        <v/>
      </c>
      <c r="BG77" s="187">
        <f t="shared" si="8"/>
        <v>1048550</v>
      </c>
      <c r="BH77" s="187" t="str">
        <f t="shared" ref="BH77:BH111" si="20">IF(OR(AV77="入力なし",BA77&lt;&gt;"",SUM(BC77,BE77,BG77)=3),"","[氏名・所属機関・職名]")</f>
        <v/>
      </c>
      <c r="BI77" s="139" t="str">
        <f t="shared" si="10"/>
        <v/>
      </c>
      <c r="BJ77" s="315" t="str">
        <f t="shared" si="11"/>
        <v/>
      </c>
      <c r="BK77" s="23">
        <f t="shared" si="12"/>
        <v>0</v>
      </c>
    </row>
    <row r="78" spans="1:63" ht="32.25" customHeight="1">
      <c r="A78" s="20" t="str">
        <f t="shared" si="1"/>
        <v/>
      </c>
      <c r="C78" s="331" t="s">
        <v>163</v>
      </c>
      <c r="D78" s="332"/>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410"/>
      <c r="AH78" s="410"/>
      <c r="AI78" s="410"/>
      <c r="AJ78" s="645"/>
      <c r="AK78" s="645"/>
      <c r="AL78" s="645"/>
      <c r="AM78" s="646"/>
      <c r="AN78" s="138"/>
      <c r="AS78" s="329" t="s">
        <v>163</v>
      </c>
      <c r="AT78" s="330"/>
      <c r="AU78" s="23">
        <f t="shared" si="2"/>
        <v>0</v>
      </c>
      <c r="AV78" s="22" t="str">
        <f t="shared" si="13"/>
        <v>入力なし</v>
      </c>
      <c r="AW78" s="139" t="str">
        <f t="shared" si="14"/>
        <v/>
      </c>
      <c r="AX78" s="139" t="str">
        <f t="shared" si="15"/>
        <v/>
      </c>
      <c r="AY78" s="139" t="str">
        <f t="shared" si="16"/>
        <v/>
      </c>
      <c r="AZ78" s="139" t="str">
        <f t="shared" si="19"/>
        <v/>
      </c>
      <c r="BA78" s="315" t="str">
        <f t="shared" ref="BA78:BA109" si="21">IF(OR(AV78="入力なし",AZ78=""),"",CONCATENATE("■入力してください：",AZ78))</f>
        <v/>
      </c>
      <c r="BB78" s="187" t="str">
        <f t="shared" si="3"/>
        <v/>
      </c>
      <c r="BC78" s="187">
        <f t="shared" si="4"/>
        <v>1048550</v>
      </c>
      <c r="BD78" s="187" t="str">
        <f t="shared" si="5"/>
        <v/>
      </c>
      <c r="BE78" s="187">
        <f t="shared" si="6"/>
        <v>1048550</v>
      </c>
      <c r="BF78" s="187" t="str">
        <f t="shared" si="7"/>
        <v/>
      </c>
      <c r="BG78" s="187">
        <f t="shared" si="8"/>
        <v>1048550</v>
      </c>
      <c r="BH78" s="187" t="str">
        <f t="shared" si="20"/>
        <v/>
      </c>
      <c r="BI78" s="139" t="str">
        <f t="shared" si="10"/>
        <v/>
      </c>
      <c r="BJ78" s="315" t="str">
        <f t="shared" si="11"/>
        <v/>
      </c>
      <c r="BK78" s="23">
        <f t="shared" si="12"/>
        <v>0</v>
      </c>
    </row>
    <row r="79" spans="1:63" ht="32.25" customHeight="1">
      <c r="A79" s="20" t="str">
        <f t="shared" ref="A79:A113" si="22">CONCATENATE(BA79,BJ79)</f>
        <v/>
      </c>
      <c r="C79" s="331" t="s">
        <v>164</v>
      </c>
      <c r="D79" s="332"/>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410"/>
      <c r="AH79" s="410"/>
      <c r="AI79" s="410"/>
      <c r="AJ79" s="645"/>
      <c r="AK79" s="645"/>
      <c r="AL79" s="645"/>
      <c r="AM79" s="646"/>
      <c r="AN79" s="138"/>
      <c r="AS79" s="329" t="s">
        <v>164</v>
      </c>
      <c r="AT79" s="330"/>
      <c r="AU79" s="23">
        <f t="shared" ref="AU79:AU113" si="23">COUNTIF(AJ79,"*取消*")+COUNTIF(AJ79,"*取り消し*")</f>
        <v>0</v>
      </c>
      <c r="AV79" s="22" t="str">
        <f t="shared" si="13"/>
        <v>入力なし</v>
      </c>
      <c r="AW79" s="139" t="str">
        <f t="shared" si="14"/>
        <v/>
      </c>
      <c r="AX79" s="139" t="str">
        <f t="shared" si="15"/>
        <v/>
      </c>
      <c r="AY79" s="139" t="str">
        <f t="shared" si="16"/>
        <v/>
      </c>
      <c r="AZ79" s="139" t="str">
        <f t="shared" si="19"/>
        <v/>
      </c>
      <c r="BA79" s="315" t="str">
        <f t="shared" si="21"/>
        <v/>
      </c>
      <c r="BB79" s="187" t="str">
        <f t="shared" ref="BB79:BB111" si="24">ASC(UPPER(LEFT(E79,1)))</f>
        <v/>
      </c>
      <c r="BC79" s="187">
        <f t="shared" ref="BC79:BC111" si="25">COUNTIF($BM:$BM,BB79)</f>
        <v>1048550</v>
      </c>
      <c r="BD79" s="187" t="str">
        <f t="shared" ref="BD79:BD111" si="26">ASC(UPPER(LEFT(R79,1)))</f>
        <v/>
      </c>
      <c r="BE79" s="187">
        <f t="shared" ref="BE79:BE111" si="27">COUNTIF($BM:$BM,BD79)</f>
        <v>1048550</v>
      </c>
      <c r="BF79" s="187" t="str">
        <f t="shared" ref="BF79:BF111" si="28">ASC(UPPER(LEFT(AA79,1)))</f>
        <v/>
      </c>
      <c r="BG79" s="187">
        <f t="shared" ref="BG79:BG111" si="29">COUNTIF($BM:$BM,BF79)</f>
        <v>1048550</v>
      </c>
      <c r="BH79" s="187" t="str">
        <f t="shared" si="20"/>
        <v/>
      </c>
      <c r="BI79" s="139" t="str">
        <f t="shared" ref="BI79:BI113" si="30">IF(AND(OR($H$8="相手国",AU79&gt;0),AG79="〇"),"[本委託費による経費負担]","")</f>
        <v/>
      </c>
      <c r="BJ79" s="315" t="str">
        <f t="shared" ref="BJ79:BJ113" si="31">IF(AV79="入力なし","",IF(AND(BH79="",BI79=""),"",CONCATENATE("■ご確認ください：",BH79,BI79)))</f>
        <v/>
      </c>
      <c r="BK79" s="23">
        <f t="shared" ref="BK79:BK113" si="32">IF(OR($H$8="相手国",E79=""),0,IF(AND(AU79=0,AG79="〇"),1,0))</f>
        <v>0</v>
      </c>
    </row>
    <row r="80" spans="1:63" ht="32.25" customHeight="1">
      <c r="A80" s="20" t="str">
        <f t="shared" si="22"/>
        <v/>
      </c>
      <c r="C80" s="331" t="s">
        <v>165</v>
      </c>
      <c r="D80" s="332"/>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410"/>
      <c r="AH80" s="410"/>
      <c r="AI80" s="410"/>
      <c r="AJ80" s="645"/>
      <c r="AK80" s="645"/>
      <c r="AL80" s="645"/>
      <c r="AM80" s="646"/>
      <c r="AN80" s="138"/>
      <c r="AS80" s="329" t="s">
        <v>165</v>
      </c>
      <c r="AT80" s="330"/>
      <c r="AU80" s="23">
        <f t="shared" si="23"/>
        <v>0</v>
      </c>
      <c r="AV80" s="22" t="str">
        <f t="shared" ref="AV80:AV113" si="33">IF(AND(E80="",R80="",AA80="",TRIM(AG80)="",AJ80=""),"入力なし","")</f>
        <v>入力なし</v>
      </c>
      <c r="AW80" s="139" t="str">
        <f t="shared" ref="AW80:AW113" si="34">IF(AV80="入力なし","",IF(E80&lt;&gt;"","",AW$13))</f>
        <v/>
      </c>
      <c r="AX80" s="139" t="str">
        <f t="shared" ref="AX80:AX113" si="35">IF(AV80="入力なし","",IF(R80&lt;&gt;"","",AX$13))</f>
        <v/>
      </c>
      <c r="AY80" s="139" t="str">
        <f t="shared" ref="AY80:AY113" si="36">IF(AV80="入力なし","",IF(AA80&lt;&gt;"","",AY$13))</f>
        <v/>
      </c>
      <c r="AZ80" s="139" t="str">
        <f t="shared" si="19"/>
        <v/>
      </c>
      <c r="BA80" s="315" t="str">
        <f t="shared" si="21"/>
        <v/>
      </c>
      <c r="BB80" s="187" t="str">
        <f t="shared" si="24"/>
        <v/>
      </c>
      <c r="BC80" s="187">
        <f t="shared" si="25"/>
        <v>1048550</v>
      </c>
      <c r="BD80" s="187" t="str">
        <f t="shared" si="26"/>
        <v/>
      </c>
      <c r="BE80" s="187">
        <f t="shared" si="27"/>
        <v>1048550</v>
      </c>
      <c r="BF80" s="187" t="str">
        <f t="shared" si="28"/>
        <v/>
      </c>
      <c r="BG80" s="187">
        <f t="shared" si="29"/>
        <v>1048550</v>
      </c>
      <c r="BH80" s="187" t="str">
        <f t="shared" si="20"/>
        <v/>
      </c>
      <c r="BI80" s="139" t="str">
        <f t="shared" si="30"/>
        <v/>
      </c>
      <c r="BJ80" s="315" t="str">
        <f t="shared" si="31"/>
        <v/>
      </c>
      <c r="BK80" s="23">
        <f t="shared" si="32"/>
        <v>0</v>
      </c>
    </row>
    <row r="81" spans="1:63" ht="32.25" customHeight="1">
      <c r="A81" s="20" t="str">
        <f t="shared" si="22"/>
        <v/>
      </c>
      <c r="C81" s="331" t="s">
        <v>166</v>
      </c>
      <c r="D81" s="332"/>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410"/>
      <c r="AH81" s="410"/>
      <c r="AI81" s="410"/>
      <c r="AJ81" s="645"/>
      <c r="AK81" s="645"/>
      <c r="AL81" s="645"/>
      <c r="AM81" s="646"/>
      <c r="AN81" s="138"/>
      <c r="AS81" s="329" t="s">
        <v>166</v>
      </c>
      <c r="AT81" s="330"/>
      <c r="AU81" s="23">
        <f t="shared" si="23"/>
        <v>0</v>
      </c>
      <c r="AV81" s="22" t="str">
        <f t="shared" si="33"/>
        <v>入力なし</v>
      </c>
      <c r="AW81" s="139" t="str">
        <f t="shared" si="34"/>
        <v/>
      </c>
      <c r="AX81" s="139" t="str">
        <f t="shared" si="35"/>
        <v/>
      </c>
      <c r="AY81" s="139" t="str">
        <f t="shared" si="36"/>
        <v/>
      </c>
      <c r="AZ81" s="139" t="str">
        <f t="shared" si="19"/>
        <v/>
      </c>
      <c r="BA81" s="315" t="str">
        <f t="shared" si="21"/>
        <v/>
      </c>
      <c r="BB81" s="187" t="str">
        <f t="shared" si="24"/>
        <v/>
      </c>
      <c r="BC81" s="187">
        <f t="shared" si="25"/>
        <v>1048550</v>
      </c>
      <c r="BD81" s="187" t="str">
        <f t="shared" si="26"/>
        <v/>
      </c>
      <c r="BE81" s="187">
        <f t="shared" si="27"/>
        <v>1048550</v>
      </c>
      <c r="BF81" s="187" t="str">
        <f t="shared" si="28"/>
        <v/>
      </c>
      <c r="BG81" s="187">
        <f t="shared" si="29"/>
        <v>1048550</v>
      </c>
      <c r="BH81" s="187" t="str">
        <f t="shared" si="20"/>
        <v/>
      </c>
      <c r="BI81" s="139" t="str">
        <f t="shared" si="30"/>
        <v/>
      </c>
      <c r="BJ81" s="315" t="str">
        <f t="shared" si="31"/>
        <v/>
      </c>
      <c r="BK81" s="23">
        <f t="shared" si="32"/>
        <v>0</v>
      </c>
    </row>
    <row r="82" spans="1:63" ht="32.25" customHeight="1">
      <c r="A82" s="20" t="str">
        <f t="shared" si="22"/>
        <v/>
      </c>
      <c r="C82" s="331" t="s">
        <v>167</v>
      </c>
      <c r="D82" s="332"/>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410"/>
      <c r="AH82" s="410"/>
      <c r="AI82" s="410"/>
      <c r="AJ82" s="645"/>
      <c r="AK82" s="645"/>
      <c r="AL82" s="645"/>
      <c r="AM82" s="646"/>
      <c r="AN82" s="138"/>
      <c r="AS82" s="329" t="s">
        <v>167</v>
      </c>
      <c r="AT82" s="330"/>
      <c r="AU82" s="23">
        <f t="shared" si="23"/>
        <v>0</v>
      </c>
      <c r="AV82" s="22" t="str">
        <f t="shared" si="33"/>
        <v>入力なし</v>
      </c>
      <c r="AW82" s="139" t="str">
        <f t="shared" si="34"/>
        <v/>
      </c>
      <c r="AX82" s="139" t="str">
        <f t="shared" si="35"/>
        <v/>
      </c>
      <c r="AY82" s="139" t="str">
        <f t="shared" si="36"/>
        <v/>
      </c>
      <c r="AZ82" s="139" t="str">
        <f t="shared" si="19"/>
        <v/>
      </c>
      <c r="BA82" s="315" t="str">
        <f t="shared" si="21"/>
        <v/>
      </c>
      <c r="BB82" s="187" t="str">
        <f t="shared" si="24"/>
        <v/>
      </c>
      <c r="BC82" s="187">
        <f t="shared" si="25"/>
        <v>1048550</v>
      </c>
      <c r="BD82" s="187" t="str">
        <f t="shared" si="26"/>
        <v/>
      </c>
      <c r="BE82" s="187">
        <f t="shared" si="27"/>
        <v>1048550</v>
      </c>
      <c r="BF82" s="187" t="str">
        <f t="shared" si="28"/>
        <v/>
      </c>
      <c r="BG82" s="187">
        <f t="shared" si="29"/>
        <v>1048550</v>
      </c>
      <c r="BH82" s="187" t="str">
        <f t="shared" si="20"/>
        <v/>
      </c>
      <c r="BI82" s="139" t="str">
        <f t="shared" si="30"/>
        <v/>
      </c>
      <c r="BJ82" s="315" t="str">
        <f t="shared" si="31"/>
        <v/>
      </c>
      <c r="BK82" s="23">
        <f t="shared" si="32"/>
        <v>0</v>
      </c>
    </row>
    <row r="83" spans="1:63" ht="32.25" customHeight="1">
      <c r="A83" s="20" t="str">
        <f t="shared" si="22"/>
        <v/>
      </c>
      <c r="C83" s="331" t="s">
        <v>168</v>
      </c>
      <c r="D83" s="332"/>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410"/>
      <c r="AH83" s="410"/>
      <c r="AI83" s="410"/>
      <c r="AJ83" s="645"/>
      <c r="AK83" s="645"/>
      <c r="AL83" s="645"/>
      <c r="AM83" s="646"/>
      <c r="AN83" s="138"/>
      <c r="AS83" s="329" t="s">
        <v>168</v>
      </c>
      <c r="AT83" s="330"/>
      <c r="AU83" s="23">
        <f t="shared" si="23"/>
        <v>0</v>
      </c>
      <c r="AV83" s="22" t="str">
        <f t="shared" si="33"/>
        <v>入力なし</v>
      </c>
      <c r="AW83" s="139" t="str">
        <f t="shared" si="34"/>
        <v/>
      </c>
      <c r="AX83" s="139" t="str">
        <f t="shared" si="35"/>
        <v/>
      </c>
      <c r="AY83" s="139" t="str">
        <f t="shared" si="36"/>
        <v/>
      </c>
      <c r="AZ83" s="139" t="str">
        <f t="shared" si="19"/>
        <v/>
      </c>
      <c r="BA83" s="315" t="str">
        <f t="shared" si="21"/>
        <v/>
      </c>
      <c r="BB83" s="187" t="str">
        <f t="shared" si="24"/>
        <v/>
      </c>
      <c r="BC83" s="187">
        <f t="shared" si="25"/>
        <v>1048550</v>
      </c>
      <c r="BD83" s="187" t="str">
        <f t="shared" si="26"/>
        <v/>
      </c>
      <c r="BE83" s="187">
        <f t="shared" si="27"/>
        <v>1048550</v>
      </c>
      <c r="BF83" s="187" t="str">
        <f t="shared" si="28"/>
        <v/>
      </c>
      <c r="BG83" s="187">
        <f t="shared" si="29"/>
        <v>1048550</v>
      </c>
      <c r="BH83" s="187" t="str">
        <f t="shared" si="20"/>
        <v/>
      </c>
      <c r="BI83" s="139" t="str">
        <f t="shared" si="30"/>
        <v/>
      </c>
      <c r="BJ83" s="315" t="str">
        <f t="shared" si="31"/>
        <v/>
      </c>
      <c r="BK83" s="23">
        <f t="shared" si="32"/>
        <v>0</v>
      </c>
    </row>
    <row r="84" spans="1:63" ht="32.25" customHeight="1">
      <c r="A84" s="20" t="str">
        <f t="shared" si="22"/>
        <v/>
      </c>
      <c r="C84" s="331" t="s">
        <v>169</v>
      </c>
      <c r="D84" s="332"/>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410"/>
      <c r="AH84" s="410"/>
      <c r="AI84" s="410"/>
      <c r="AJ84" s="645"/>
      <c r="AK84" s="645"/>
      <c r="AL84" s="645"/>
      <c r="AM84" s="646"/>
      <c r="AN84" s="138"/>
      <c r="AS84" s="329" t="s">
        <v>169</v>
      </c>
      <c r="AT84" s="330"/>
      <c r="AU84" s="23">
        <f t="shared" si="23"/>
        <v>0</v>
      </c>
      <c r="AV84" s="22" t="str">
        <f t="shared" si="33"/>
        <v>入力なし</v>
      </c>
      <c r="AW84" s="139" t="str">
        <f t="shared" si="34"/>
        <v/>
      </c>
      <c r="AX84" s="139" t="str">
        <f t="shared" si="35"/>
        <v/>
      </c>
      <c r="AY84" s="139" t="str">
        <f t="shared" si="36"/>
        <v/>
      </c>
      <c r="AZ84" s="139" t="str">
        <f t="shared" si="19"/>
        <v/>
      </c>
      <c r="BA84" s="315" t="str">
        <f t="shared" si="21"/>
        <v/>
      </c>
      <c r="BB84" s="187" t="str">
        <f t="shared" si="24"/>
        <v/>
      </c>
      <c r="BC84" s="187">
        <f t="shared" si="25"/>
        <v>1048550</v>
      </c>
      <c r="BD84" s="187" t="str">
        <f t="shared" si="26"/>
        <v/>
      </c>
      <c r="BE84" s="187">
        <f t="shared" si="27"/>
        <v>1048550</v>
      </c>
      <c r="BF84" s="187" t="str">
        <f t="shared" si="28"/>
        <v/>
      </c>
      <c r="BG84" s="187">
        <f t="shared" si="29"/>
        <v>1048550</v>
      </c>
      <c r="BH84" s="187" t="str">
        <f t="shared" si="20"/>
        <v/>
      </c>
      <c r="BI84" s="139" t="str">
        <f t="shared" si="30"/>
        <v/>
      </c>
      <c r="BJ84" s="315" t="str">
        <f t="shared" si="31"/>
        <v/>
      </c>
      <c r="BK84" s="23">
        <f t="shared" si="32"/>
        <v>0</v>
      </c>
    </row>
    <row r="85" spans="1:63" ht="32.25" customHeight="1">
      <c r="A85" s="20" t="str">
        <f t="shared" si="22"/>
        <v/>
      </c>
      <c r="C85" s="331" t="s">
        <v>170</v>
      </c>
      <c r="D85" s="332"/>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410"/>
      <c r="AH85" s="410"/>
      <c r="AI85" s="410"/>
      <c r="AJ85" s="645"/>
      <c r="AK85" s="645"/>
      <c r="AL85" s="645"/>
      <c r="AM85" s="646"/>
      <c r="AN85" s="138"/>
      <c r="AS85" s="329" t="s">
        <v>170</v>
      </c>
      <c r="AT85" s="330"/>
      <c r="AU85" s="23">
        <f t="shared" si="23"/>
        <v>0</v>
      </c>
      <c r="AV85" s="22" t="str">
        <f t="shared" si="33"/>
        <v>入力なし</v>
      </c>
      <c r="AW85" s="139" t="str">
        <f t="shared" si="34"/>
        <v/>
      </c>
      <c r="AX85" s="139" t="str">
        <f t="shared" si="35"/>
        <v/>
      </c>
      <c r="AY85" s="139" t="str">
        <f t="shared" si="36"/>
        <v/>
      </c>
      <c r="AZ85" s="139" t="str">
        <f t="shared" si="19"/>
        <v/>
      </c>
      <c r="BA85" s="315" t="str">
        <f t="shared" si="21"/>
        <v/>
      </c>
      <c r="BB85" s="187" t="str">
        <f t="shared" si="24"/>
        <v/>
      </c>
      <c r="BC85" s="187">
        <f t="shared" si="25"/>
        <v>1048550</v>
      </c>
      <c r="BD85" s="187" t="str">
        <f t="shared" si="26"/>
        <v/>
      </c>
      <c r="BE85" s="187">
        <f t="shared" si="27"/>
        <v>1048550</v>
      </c>
      <c r="BF85" s="187" t="str">
        <f t="shared" si="28"/>
        <v/>
      </c>
      <c r="BG85" s="187">
        <f t="shared" si="29"/>
        <v>1048550</v>
      </c>
      <c r="BH85" s="187" t="str">
        <f t="shared" si="20"/>
        <v/>
      </c>
      <c r="BI85" s="139" t="str">
        <f t="shared" si="30"/>
        <v/>
      </c>
      <c r="BJ85" s="315" t="str">
        <f t="shared" si="31"/>
        <v/>
      </c>
      <c r="BK85" s="23">
        <f t="shared" si="32"/>
        <v>0</v>
      </c>
    </row>
    <row r="86" spans="1:63" ht="32.25" customHeight="1">
      <c r="A86" s="20" t="str">
        <f t="shared" si="22"/>
        <v/>
      </c>
      <c r="C86" s="331" t="s">
        <v>171</v>
      </c>
      <c r="D86" s="332"/>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410"/>
      <c r="AH86" s="410"/>
      <c r="AI86" s="410"/>
      <c r="AJ86" s="645"/>
      <c r="AK86" s="645"/>
      <c r="AL86" s="645"/>
      <c r="AM86" s="646"/>
      <c r="AN86" s="138"/>
      <c r="AS86" s="329" t="s">
        <v>171</v>
      </c>
      <c r="AT86" s="330"/>
      <c r="AU86" s="23">
        <f t="shared" si="23"/>
        <v>0</v>
      </c>
      <c r="AV86" s="22" t="str">
        <f t="shared" si="33"/>
        <v>入力なし</v>
      </c>
      <c r="AW86" s="139" t="str">
        <f t="shared" si="34"/>
        <v/>
      </c>
      <c r="AX86" s="139" t="str">
        <f t="shared" si="35"/>
        <v/>
      </c>
      <c r="AY86" s="139" t="str">
        <f t="shared" si="36"/>
        <v/>
      </c>
      <c r="AZ86" s="139" t="str">
        <f t="shared" si="19"/>
        <v/>
      </c>
      <c r="BA86" s="315" t="str">
        <f t="shared" si="21"/>
        <v/>
      </c>
      <c r="BB86" s="187" t="str">
        <f t="shared" si="24"/>
        <v/>
      </c>
      <c r="BC86" s="187">
        <f t="shared" si="25"/>
        <v>1048550</v>
      </c>
      <c r="BD86" s="187" t="str">
        <f t="shared" si="26"/>
        <v/>
      </c>
      <c r="BE86" s="187">
        <f t="shared" si="27"/>
        <v>1048550</v>
      </c>
      <c r="BF86" s="187" t="str">
        <f t="shared" si="28"/>
        <v/>
      </c>
      <c r="BG86" s="187">
        <f t="shared" si="29"/>
        <v>1048550</v>
      </c>
      <c r="BH86" s="187" t="str">
        <f t="shared" si="20"/>
        <v/>
      </c>
      <c r="BI86" s="139" t="str">
        <f t="shared" si="30"/>
        <v/>
      </c>
      <c r="BJ86" s="315" t="str">
        <f t="shared" si="31"/>
        <v/>
      </c>
      <c r="BK86" s="23">
        <f t="shared" si="32"/>
        <v>0</v>
      </c>
    </row>
    <row r="87" spans="1:63" ht="32.25" customHeight="1">
      <c r="A87" s="20" t="str">
        <f t="shared" si="22"/>
        <v/>
      </c>
      <c r="C87" s="331" t="s">
        <v>172</v>
      </c>
      <c r="D87" s="332"/>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410"/>
      <c r="AH87" s="410"/>
      <c r="AI87" s="410"/>
      <c r="AJ87" s="645"/>
      <c r="AK87" s="645"/>
      <c r="AL87" s="645"/>
      <c r="AM87" s="646"/>
      <c r="AN87" s="138"/>
      <c r="AS87" s="329" t="s">
        <v>172</v>
      </c>
      <c r="AT87" s="330"/>
      <c r="AU87" s="23">
        <f t="shared" si="23"/>
        <v>0</v>
      </c>
      <c r="AV87" s="22" t="str">
        <f t="shared" si="33"/>
        <v>入力なし</v>
      </c>
      <c r="AW87" s="139" t="str">
        <f t="shared" si="34"/>
        <v/>
      </c>
      <c r="AX87" s="139" t="str">
        <f t="shared" si="35"/>
        <v/>
      </c>
      <c r="AY87" s="139" t="str">
        <f t="shared" si="36"/>
        <v/>
      </c>
      <c r="AZ87" s="139" t="str">
        <f t="shared" si="19"/>
        <v/>
      </c>
      <c r="BA87" s="315" t="str">
        <f t="shared" si="21"/>
        <v/>
      </c>
      <c r="BB87" s="187" t="str">
        <f t="shared" si="24"/>
        <v/>
      </c>
      <c r="BC87" s="187">
        <f t="shared" si="25"/>
        <v>1048550</v>
      </c>
      <c r="BD87" s="187" t="str">
        <f t="shared" si="26"/>
        <v/>
      </c>
      <c r="BE87" s="187">
        <f t="shared" si="27"/>
        <v>1048550</v>
      </c>
      <c r="BF87" s="187" t="str">
        <f t="shared" si="28"/>
        <v/>
      </c>
      <c r="BG87" s="187">
        <f t="shared" si="29"/>
        <v>1048550</v>
      </c>
      <c r="BH87" s="187" t="str">
        <f t="shared" si="20"/>
        <v/>
      </c>
      <c r="BI87" s="139" t="str">
        <f t="shared" si="30"/>
        <v/>
      </c>
      <c r="BJ87" s="315" t="str">
        <f t="shared" si="31"/>
        <v/>
      </c>
      <c r="BK87" s="23">
        <f t="shared" si="32"/>
        <v>0</v>
      </c>
    </row>
    <row r="88" spans="1:63" ht="32.25" customHeight="1">
      <c r="A88" s="20" t="str">
        <f t="shared" si="22"/>
        <v/>
      </c>
      <c r="C88" s="331" t="s">
        <v>173</v>
      </c>
      <c r="D88" s="332"/>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410"/>
      <c r="AH88" s="410"/>
      <c r="AI88" s="410"/>
      <c r="AJ88" s="645"/>
      <c r="AK88" s="645"/>
      <c r="AL88" s="645"/>
      <c r="AM88" s="646"/>
      <c r="AN88" s="138"/>
      <c r="AS88" s="329" t="s">
        <v>173</v>
      </c>
      <c r="AT88" s="330"/>
      <c r="AU88" s="23">
        <f t="shared" si="23"/>
        <v>0</v>
      </c>
      <c r="AV88" s="22" t="str">
        <f t="shared" si="33"/>
        <v>入力なし</v>
      </c>
      <c r="AW88" s="139" t="str">
        <f t="shared" si="34"/>
        <v/>
      </c>
      <c r="AX88" s="139" t="str">
        <f t="shared" si="35"/>
        <v/>
      </c>
      <c r="AY88" s="139" t="str">
        <f t="shared" si="36"/>
        <v/>
      </c>
      <c r="AZ88" s="139" t="str">
        <f t="shared" si="19"/>
        <v/>
      </c>
      <c r="BA88" s="315" t="str">
        <f t="shared" si="21"/>
        <v/>
      </c>
      <c r="BB88" s="187" t="str">
        <f t="shared" si="24"/>
        <v/>
      </c>
      <c r="BC88" s="187">
        <f t="shared" si="25"/>
        <v>1048550</v>
      </c>
      <c r="BD88" s="187" t="str">
        <f t="shared" si="26"/>
        <v/>
      </c>
      <c r="BE88" s="187">
        <f t="shared" si="27"/>
        <v>1048550</v>
      </c>
      <c r="BF88" s="187" t="str">
        <f t="shared" si="28"/>
        <v/>
      </c>
      <c r="BG88" s="187">
        <f t="shared" si="29"/>
        <v>1048550</v>
      </c>
      <c r="BH88" s="187" t="str">
        <f t="shared" si="20"/>
        <v/>
      </c>
      <c r="BI88" s="139" t="str">
        <f t="shared" si="30"/>
        <v/>
      </c>
      <c r="BJ88" s="315" t="str">
        <f t="shared" si="31"/>
        <v/>
      </c>
      <c r="BK88" s="23">
        <f t="shared" si="32"/>
        <v>0</v>
      </c>
    </row>
    <row r="89" spans="1:63" ht="32.25" customHeight="1">
      <c r="A89" s="20" t="str">
        <f t="shared" si="22"/>
        <v/>
      </c>
      <c r="C89" s="331" t="s">
        <v>174</v>
      </c>
      <c r="D89" s="332"/>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410"/>
      <c r="AH89" s="410"/>
      <c r="AI89" s="410"/>
      <c r="AJ89" s="645"/>
      <c r="AK89" s="645"/>
      <c r="AL89" s="645"/>
      <c r="AM89" s="646"/>
      <c r="AN89" s="138"/>
      <c r="AS89" s="329" t="s">
        <v>174</v>
      </c>
      <c r="AT89" s="330"/>
      <c r="AU89" s="23">
        <f t="shared" si="23"/>
        <v>0</v>
      </c>
      <c r="AV89" s="22" t="str">
        <f t="shared" si="33"/>
        <v>入力なし</v>
      </c>
      <c r="AW89" s="139" t="str">
        <f t="shared" si="34"/>
        <v/>
      </c>
      <c r="AX89" s="139" t="str">
        <f t="shared" si="35"/>
        <v/>
      </c>
      <c r="AY89" s="139" t="str">
        <f t="shared" si="36"/>
        <v/>
      </c>
      <c r="AZ89" s="139" t="str">
        <f t="shared" si="19"/>
        <v/>
      </c>
      <c r="BA89" s="315" t="str">
        <f t="shared" si="21"/>
        <v/>
      </c>
      <c r="BB89" s="187" t="str">
        <f t="shared" si="24"/>
        <v/>
      </c>
      <c r="BC89" s="187">
        <f t="shared" si="25"/>
        <v>1048550</v>
      </c>
      <c r="BD89" s="187" t="str">
        <f t="shared" si="26"/>
        <v/>
      </c>
      <c r="BE89" s="187">
        <f t="shared" si="27"/>
        <v>1048550</v>
      </c>
      <c r="BF89" s="187" t="str">
        <f t="shared" si="28"/>
        <v/>
      </c>
      <c r="BG89" s="187">
        <f t="shared" si="29"/>
        <v>1048550</v>
      </c>
      <c r="BH89" s="187" t="str">
        <f t="shared" si="20"/>
        <v/>
      </c>
      <c r="BI89" s="139" t="str">
        <f t="shared" si="30"/>
        <v/>
      </c>
      <c r="BJ89" s="315" t="str">
        <f t="shared" si="31"/>
        <v/>
      </c>
      <c r="BK89" s="23">
        <f t="shared" si="32"/>
        <v>0</v>
      </c>
    </row>
    <row r="90" spans="1:63" ht="32.25" customHeight="1">
      <c r="A90" s="20" t="str">
        <f t="shared" si="22"/>
        <v/>
      </c>
      <c r="C90" s="331" t="s">
        <v>175</v>
      </c>
      <c r="D90" s="332"/>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410"/>
      <c r="AH90" s="410"/>
      <c r="AI90" s="410"/>
      <c r="AJ90" s="645"/>
      <c r="AK90" s="645"/>
      <c r="AL90" s="645"/>
      <c r="AM90" s="646"/>
      <c r="AN90" s="138"/>
      <c r="AS90" s="329" t="s">
        <v>175</v>
      </c>
      <c r="AT90" s="330"/>
      <c r="AU90" s="23">
        <f t="shared" si="23"/>
        <v>0</v>
      </c>
      <c r="AV90" s="22" t="str">
        <f t="shared" si="33"/>
        <v>入力なし</v>
      </c>
      <c r="AW90" s="139" t="str">
        <f t="shared" si="34"/>
        <v/>
      </c>
      <c r="AX90" s="139" t="str">
        <f t="shared" si="35"/>
        <v/>
      </c>
      <c r="AY90" s="139" t="str">
        <f t="shared" si="36"/>
        <v/>
      </c>
      <c r="AZ90" s="139" t="str">
        <f t="shared" si="19"/>
        <v/>
      </c>
      <c r="BA90" s="315" t="str">
        <f t="shared" si="21"/>
        <v/>
      </c>
      <c r="BB90" s="187" t="str">
        <f t="shared" si="24"/>
        <v/>
      </c>
      <c r="BC90" s="187">
        <f t="shared" si="25"/>
        <v>1048550</v>
      </c>
      <c r="BD90" s="187" t="str">
        <f t="shared" si="26"/>
        <v/>
      </c>
      <c r="BE90" s="187">
        <f t="shared" si="27"/>
        <v>1048550</v>
      </c>
      <c r="BF90" s="187" t="str">
        <f t="shared" si="28"/>
        <v/>
      </c>
      <c r="BG90" s="187">
        <f t="shared" si="29"/>
        <v>1048550</v>
      </c>
      <c r="BH90" s="187" t="str">
        <f t="shared" si="20"/>
        <v/>
      </c>
      <c r="BI90" s="139" t="str">
        <f t="shared" si="30"/>
        <v/>
      </c>
      <c r="BJ90" s="315" t="str">
        <f t="shared" si="31"/>
        <v/>
      </c>
      <c r="BK90" s="23">
        <f t="shared" si="32"/>
        <v>0</v>
      </c>
    </row>
    <row r="91" spans="1:63" ht="32.25" customHeight="1">
      <c r="A91" s="20" t="str">
        <f t="shared" si="22"/>
        <v/>
      </c>
      <c r="C91" s="331" t="s">
        <v>176</v>
      </c>
      <c r="D91" s="332"/>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410"/>
      <c r="AH91" s="410"/>
      <c r="AI91" s="410"/>
      <c r="AJ91" s="645"/>
      <c r="AK91" s="645"/>
      <c r="AL91" s="645"/>
      <c r="AM91" s="646"/>
      <c r="AN91" s="138"/>
      <c r="AS91" s="329" t="s">
        <v>176</v>
      </c>
      <c r="AT91" s="330"/>
      <c r="AU91" s="23">
        <f t="shared" si="23"/>
        <v>0</v>
      </c>
      <c r="AV91" s="22" t="str">
        <f t="shared" si="33"/>
        <v>入力なし</v>
      </c>
      <c r="AW91" s="139" t="str">
        <f t="shared" si="34"/>
        <v/>
      </c>
      <c r="AX91" s="139" t="str">
        <f t="shared" si="35"/>
        <v/>
      </c>
      <c r="AY91" s="139" t="str">
        <f t="shared" si="36"/>
        <v/>
      </c>
      <c r="AZ91" s="139" t="str">
        <f t="shared" si="19"/>
        <v/>
      </c>
      <c r="BA91" s="315" t="str">
        <f t="shared" si="21"/>
        <v/>
      </c>
      <c r="BB91" s="187" t="str">
        <f t="shared" si="24"/>
        <v/>
      </c>
      <c r="BC91" s="187">
        <f t="shared" si="25"/>
        <v>1048550</v>
      </c>
      <c r="BD91" s="187" t="str">
        <f t="shared" si="26"/>
        <v/>
      </c>
      <c r="BE91" s="187">
        <f t="shared" si="27"/>
        <v>1048550</v>
      </c>
      <c r="BF91" s="187" t="str">
        <f t="shared" si="28"/>
        <v/>
      </c>
      <c r="BG91" s="187">
        <f t="shared" si="29"/>
        <v>1048550</v>
      </c>
      <c r="BH91" s="187" t="str">
        <f t="shared" si="20"/>
        <v/>
      </c>
      <c r="BI91" s="139" t="str">
        <f t="shared" si="30"/>
        <v/>
      </c>
      <c r="BJ91" s="315" t="str">
        <f t="shared" si="31"/>
        <v/>
      </c>
      <c r="BK91" s="23">
        <f t="shared" si="32"/>
        <v>0</v>
      </c>
    </row>
    <row r="92" spans="1:63" ht="32.25" customHeight="1">
      <c r="A92" s="20" t="str">
        <f t="shared" si="22"/>
        <v/>
      </c>
      <c r="C92" s="331" t="s">
        <v>177</v>
      </c>
      <c r="D92" s="332"/>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410"/>
      <c r="AH92" s="410"/>
      <c r="AI92" s="410"/>
      <c r="AJ92" s="645"/>
      <c r="AK92" s="645"/>
      <c r="AL92" s="645"/>
      <c r="AM92" s="646"/>
      <c r="AN92" s="138"/>
      <c r="AS92" s="329" t="s">
        <v>177</v>
      </c>
      <c r="AT92" s="330"/>
      <c r="AU92" s="23">
        <f t="shared" si="23"/>
        <v>0</v>
      </c>
      <c r="AV92" s="22" t="str">
        <f t="shared" si="33"/>
        <v>入力なし</v>
      </c>
      <c r="AW92" s="139" t="str">
        <f t="shared" si="34"/>
        <v/>
      </c>
      <c r="AX92" s="139" t="str">
        <f t="shared" si="35"/>
        <v/>
      </c>
      <c r="AY92" s="139" t="str">
        <f t="shared" si="36"/>
        <v/>
      </c>
      <c r="AZ92" s="139" t="str">
        <f t="shared" si="19"/>
        <v/>
      </c>
      <c r="BA92" s="315" t="str">
        <f t="shared" si="21"/>
        <v/>
      </c>
      <c r="BB92" s="187" t="str">
        <f t="shared" si="24"/>
        <v/>
      </c>
      <c r="BC92" s="187">
        <f t="shared" si="25"/>
        <v>1048550</v>
      </c>
      <c r="BD92" s="187" t="str">
        <f t="shared" si="26"/>
        <v/>
      </c>
      <c r="BE92" s="187">
        <f t="shared" si="27"/>
        <v>1048550</v>
      </c>
      <c r="BF92" s="187" t="str">
        <f t="shared" si="28"/>
        <v/>
      </c>
      <c r="BG92" s="187">
        <f t="shared" si="29"/>
        <v>1048550</v>
      </c>
      <c r="BH92" s="187" t="str">
        <f t="shared" si="20"/>
        <v/>
      </c>
      <c r="BI92" s="139" t="str">
        <f t="shared" si="30"/>
        <v/>
      </c>
      <c r="BJ92" s="315" t="str">
        <f t="shared" si="31"/>
        <v/>
      </c>
      <c r="BK92" s="23">
        <f t="shared" si="32"/>
        <v>0</v>
      </c>
    </row>
    <row r="93" spans="1:63" ht="32.25" customHeight="1">
      <c r="A93" s="20" t="str">
        <f t="shared" si="22"/>
        <v/>
      </c>
      <c r="C93" s="331" t="s">
        <v>178</v>
      </c>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410"/>
      <c r="AH93" s="410"/>
      <c r="AI93" s="410"/>
      <c r="AJ93" s="645"/>
      <c r="AK93" s="645"/>
      <c r="AL93" s="645"/>
      <c r="AM93" s="646"/>
      <c r="AN93" s="138"/>
      <c r="AS93" s="329" t="s">
        <v>178</v>
      </c>
      <c r="AT93" s="330"/>
      <c r="AU93" s="23">
        <f t="shared" si="23"/>
        <v>0</v>
      </c>
      <c r="AV93" s="22" t="str">
        <f t="shared" si="33"/>
        <v>入力なし</v>
      </c>
      <c r="AW93" s="139" t="str">
        <f t="shared" si="34"/>
        <v/>
      </c>
      <c r="AX93" s="139" t="str">
        <f t="shared" si="35"/>
        <v/>
      </c>
      <c r="AY93" s="139" t="str">
        <f t="shared" si="36"/>
        <v/>
      </c>
      <c r="AZ93" s="139" t="str">
        <f t="shared" si="19"/>
        <v/>
      </c>
      <c r="BA93" s="315" t="str">
        <f t="shared" si="21"/>
        <v/>
      </c>
      <c r="BB93" s="187" t="str">
        <f t="shared" si="24"/>
        <v/>
      </c>
      <c r="BC93" s="187">
        <f t="shared" si="25"/>
        <v>1048550</v>
      </c>
      <c r="BD93" s="187" t="str">
        <f t="shared" si="26"/>
        <v/>
      </c>
      <c r="BE93" s="187">
        <f t="shared" si="27"/>
        <v>1048550</v>
      </c>
      <c r="BF93" s="187" t="str">
        <f t="shared" si="28"/>
        <v/>
      </c>
      <c r="BG93" s="187">
        <f t="shared" si="29"/>
        <v>1048550</v>
      </c>
      <c r="BH93" s="187" t="str">
        <f t="shared" si="20"/>
        <v/>
      </c>
      <c r="BI93" s="139" t="str">
        <f t="shared" si="30"/>
        <v/>
      </c>
      <c r="BJ93" s="315" t="str">
        <f t="shared" si="31"/>
        <v/>
      </c>
      <c r="BK93" s="23">
        <f t="shared" si="32"/>
        <v>0</v>
      </c>
    </row>
    <row r="94" spans="1:63" ht="32.25" customHeight="1">
      <c r="A94" s="20" t="str">
        <f t="shared" si="22"/>
        <v/>
      </c>
      <c r="C94" s="331" t="s">
        <v>179</v>
      </c>
      <c r="D94" s="332"/>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410"/>
      <c r="AH94" s="410"/>
      <c r="AI94" s="410"/>
      <c r="AJ94" s="645"/>
      <c r="AK94" s="645"/>
      <c r="AL94" s="645"/>
      <c r="AM94" s="646"/>
      <c r="AN94" s="138"/>
      <c r="AS94" s="329" t="s">
        <v>179</v>
      </c>
      <c r="AT94" s="330"/>
      <c r="AU94" s="23">
        <f t="shared" si="23"/>
        <v>0</v>
      </c>
      <c r="AV94" s="22" t="str">
        <f t="shared" si="33"/>
        <v>入力なし</v>
      </c>
      <c r="AW94" s="139" t="str">
        <f t="shared" si="34"/>
        <v/>
      </c>
      <c r="AX94" s="139" t="str">
        <f t="shared" si="35"/>
        <v/>
      </c>
      <c r="AY94" s="139" t="str">
        <f t="shared" si="36"/>
        <v/>
      </c>
      <c r="AZ94" s="139" t="str">
        <f t="shared" si="19"/>
        <v/>
      </c>
      <c r="BA94" s="315" t="str">
        <f t="shared" si="21"/>
        <v/>
      </c>
      <c r="BB94" s="187" t="str">
        <f t="shared" si="24"/>
        <v/>
      </c>
      <c r="BC94" s="187">
        <f t="shared" si="25"/>
        <v>1048550</v>
      </c>
      <c r="BD94" s="187" t="str">
        <f t="shared" si="26"/>
        <v/>
      </c>
      <c r="BE94" s="187">
        <f t="shared" si="27"/>
        <v>1048550</v>
      </c>
      <c r="BF94" s="187" t="str">
        <f t="shared" si="28"/>
        <v/>
      </c>
      <c r="BG94" s="187">
        <f t="shared" si="29"/>
        <v>1048550</v>
      </c>
      <c r="BH94" s="187" t="str">
        <f t="shared" si="20"/>
        <v/>
      </c>
      <c r="BI94" s="139" t="str">
        <f t="shared" si="30"/>
        <v/>
      </c>
      <c r="BJ94" s="315" t="str">
        <f t="shared" si="31"/>
        <v/>
      </c>
      <c r="BK94" s="23">
        <f t="shared" si="32"/>
        <v>0</v>
      </c>
    </row>
    <row r="95" spans="1:63" ht="32.25" customHeight="1">
      <c r="A95" s="20" t="str">
        <f t="shared" si="22"/>
        <v/>
      </c>
      <c r="C95" s="331" t="s">
        <v>180</v>
      </c>
      <c r="D95" s="332"/>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410"/>
      <c r="AH95" s="410"/>
      <c r="AI95" s="410"/>
      <c r="AJ95" s="645"/>
      <c r="AK95" s="645"/>
      <c r="AL95" s="645"/>
      <c r="AM95" s="646"/>
      <c r="AN95" s="138"/>
      <c r="AS95" s="329" t="s">
        <v>180</v>
      </c>
      <c r="AT95" s="330"/>
      <c r="AU95" s="23">
        <f t="shared" si="23"/>
        <v>0</v>
      </c>
      <c r="AV95" s="22" t="str">
        <f t="shared" si="33"/>
        <v>入力なし</v>
      </c>
      <c r="AW95" s="139" t="str">
        <f t="shared" si="34"/>
        <v/>
      </c>
      <c r="AX95" s="139" t="str">
        <f t="shared" si="35"/>
        <v/>
      </c>
      <c r="AY95" s="139" t="str">
        <f t="shared" si="36"/>
        <v/>
      </c>
      <c r="AZ95" s="139" t="str">
        <f t="shared" si="19"/>
        <v/>
      </c>
      <c r="BA95" s="315" t="str">
        <f t="shared" si="21"/>
        <v/>
      </c>
      <c r="BB95" s="187" t="str">
        <f t="shared" si="24"/>
        <v/>
      </c>
      <c r="BC95" s="187">
        <f t="shared" si="25"/>
        <v>1048550</v>
      </c>
      <c r="BD95" s="187" t="str">
        <f t="shared" si="26"/>
        <v/>
      </c>
      <c r="BE95" s="187">
        <f t="shared" si="27"/>
        <v>1048550</v>
      </c>
      <c r="BF95" s="187" t="str">
        <f t="shared" si="28"/>
        <v/>
      </c>
      <c r="BG95" s="187">
        <f t="shared" si="29"/>
        <v>1048550</v>
      </c>
      <c r="BH95" s="187" t="str">
        <f t="shared" si="20"/>
        <v/>
      </c>
      <c r="BI95" s="139" t="str">
        <f t="shared" si="30"/>
        <v/>
      </c>
      <c r="BJ95" s="315" t="str">
        <f t="shared" si="31"/>
        <v/>
      </c>
      <c r="BK95" s="23">
        <f t="shared" si="32"/>
        <v>0</v>
      </c>
    </row>
    <row r="96" spans="1:63" ht="32.25" customHeight="1">
      <c r="A96" s="20" t="str">
        <f t="shared" si="22"/>
        <v/>
      </c>
      <c r="C96" s="331" t="s">
        <v>181</v>
      </c>
      <c r="D96" s="332"/>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410"/>
      <c r="AH96" s="410"/>
      <c r="AI96" s="410"/>
      <c r="AJ96" s="645"/>
      <c r="AK96" s="645"/>
      <c r="AL96" s="645"/>
      <c r="AM96" s="646"/>
      <c r="AN96" s="138"/>
      <c r="AS96" s="329" t="s">
        <v>181</v>
      </c>
      <c r="AT96" s="330"/>
      <c r="AU96" s="23">
        <f t="shared" si="23"/>
        <v>0</v>
      </c>
      <c r="AV96" s="22" t="str">
        <f t="shared" si="33"/>
        <v>入力なし</v>
      </c>
      <c r="AW96" s="139" t="str">
        <f t="shared" si="34"/>
        <v/>
      </c>
      <c r="AX96" s="139" t="str">
        <f t="shared" si="35"/>
        <v/>
      </c>
      <c r="AY96" s="139" t="str">
        <f t="shared" si="36"/>
        <v/>
      </c>
      <c r="AZ96" s="139" t="str">
        <f t="shared" si="19"/>
        <v/>
      </c>
      <c r="BA96" s="315" t="str">
        <f t="shared" si="21"/>
        <v/>
      </c>
      <c r="BB96" s="187" t="str">
        <f t="shared" si="24"/>
        <v/>
      </c>
      <c r="BC96" s="187">
        <f t="shared" si="25"/>
        <v>1048550</v>
      </c>
      <c r="BD96" s="187" t="str">
        <f t="shared" si="26"/>
        <v/>
      </c>
      <c r="BE96" s="187">
        <f t="shared" si="27"/>
        <v>1048550</v>
      </c>
      <c r="BF96" s="187" t="str">
        <f t="shared" si="28"/>
        <v/>
      </c>
      <c r="BG96" s="187">
        <f t="shared" si="29"/>
        <v>1048550</v>
      </c>
      <c r="BH96" s="187" t="str">
        <f t="shared" si="20"/>
        <v/>
      </c>
      <c r="BI96" s="139" t="str">
        <f t="shared" si="30"/>
        <v/>
      </c>
      <c r="BJ96" s="315" t="str">
        <f t="shared" si="31"/>
        <v/>
      </c>
      <c r="BK96" s="23">
        <f t="shared" si="32"/>
        <v>0</v>
      </c>
    </row>
    <row r="97" spans="1:63" ht="32.25" customHeight="1">
      <c r="A97" s="20" t="str">
        <f t="shared" si="22"/>
        <v/>
      </c>
      <c r="C97" s="331" t="s">
        <v>182</v>
      </c>
      <c r="D97" s="332"/>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410"/>
      <c r="AH97" s="410"/>
      <c r="AI97" s="410"/>
      <c r="AJ97" s="645"/>
      <c r="AK97" s="645"/>
      <c r="AL97" s="645"/>
      <c r="AM97" s="646"/>
      <c r="AN97" s="138"/>
      <c r="AS97" s="329" t="s">
        <v>182</v>
      </c>
      <c r="AT97" s="330"/>
      <c r="AU97" s="23">
        <f t="shared" si="23"/>
        <v>0</v>
      </c>
      <c r="AV97" s="22" t="str">
        <f t="shared" si="33"/>
        <v>入力なし</v>
      </c>
      <c r="AW97" s="139" t="str">
        <f t="shared" si="34"/>
        <v/>
      </c>
      <c r="AX97" s="139" t="str">
        <f t="shared" si="35"/>
        <v/>
      </c>
      <c r="AY97" s="139" t="str">
        <f t="shared" si="36"/>
        <v/>
      </c>
      <c r="AZ97" s="139" t="str">
        <f t="shared" si="19"/>
        <v/>
      </c>
      <c r="BA97" s="315" t="str">
        <f t="shared" si="21"/>
        <v/>
      </c>
      <c r="BB97" s="187" t="str">
        <f t="shared" si="24"/>
        <v/>
      </c>
      <c r="BC97" s="187">
        <f t="shared" si="25"/>
        <v>1048550</v>
      </c>
      <c r="BD97" s="187" t="str">
        <f t="shared" si="26"/>
        <v/>
      </c>
      <c r="BE97" s="187">
        <f t="shared" si="27"/>
        <v>1048550</v>
      </c>
      <c r="BF97" s="187" t="str">
        <f t="shared" si="28"/>
        <v/>
      </c>
      <c r="BG97" s="187">
        <f t="shared" si="29"/>
        <v>1048550</v>
      </c>
      <c r="BH97" s="187" t="str">
        <f t="shared" si="20"/>
        <v/>
      </c>
      <c r="BI97" s="139" t="str">
        <f t="shared" si="30"/>
        <v/>
      </c>
      <c r="BJ97" s="315" t="str">
        <f t="shared" si="31"/>
        <v/>
      </c>
      <c r="BK97" s="23">
        <f t="shared" si="32"/>
        <v>0</v>
      </c>
    </row>
    <row r="98" spans="1:63" ht="32.25" customHeight="1">
      <c r="A98" s="20" t="str">
        <f t="shared" si="22"/>
        <v/>
      </c>
      <c r="C98" s="331" t="s">
        <v>183</v>
      </c>
      <c r="D98" s="332"/>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410"/>
      <c r="AH98" s="410"/>
      <c r="AI98" s="410"/>
      <c r="AJ98" s="645"/>
      <c r="AK98" s="645"/>
      <c r="AL98" s="645"/>
      <c r="AM98" s="646"/>
      <c r="AN98" s="138"/>
      <c r="AS98" s="329" t="s">
        <v>183</v>
      </c>
      <c r="AT98" s="330"/>
      <c r="AU98" s="23">
        <f t="shared" si="23"/>
        <v>0</v>
      </c>
      <c r="AV98" s="22" t="str">
        <f t="shared" si="33"/>
        <v>入力なし</v>
      </c>
      <c r="AW98" s="139" t="str">
        <f t="shared" si="34"/>
        <v/>
      </c>
      <c r="AX98" s="139" t="str">
        <f t="shared" si="35"/>
        <v/>
      </c>
      <c r="AY98" s="139" t="str">
        <f t="shared" si="36"/>
        <v/>
      </c>
      <c r="AZ98" s="139" t="str">
        <f t="shared" si="19"/>
        <v/>
      </c>
      <c r="BA98" s="315" t="str">
        <f t="shared" si="21"/>
        <v/>
      </c>
      <c r="BB98" s="187" t="str">
        <f t="shared" si="24"/>
        <v/>
      </c>
      <c r="BC98" s="187">
        <f t="shared" si="25"/>
        <v>1048550</v>
      </c>
      <c r="BD98" s="187" t="str">
        <f t="shared" si="26"/>
        <v/>
      </c>
      <c r="BE98" s="187">
        <f t="shared" si="27"/>
        <v>1048550</v>
      </c>
      <c r="BF98" s="187" t="str">
        <f t="shared" si="28"/>
        <v/>
      </c>
      <c r="BG98" s="187">
        <f t="shared" si="29"/>
        <v>1048550</v>
      </c>
      <c r="BH98" s="187" t="str">
        <f t="shared" si="20"/>
        <v/>
      </c>
      <c r="BI98" s="139" t="str">
        <f t="shared" si="30"/>
        <v/>
      </c>
      <c r="BJ98" s="315" t="str">
        <f t="shared" si="31"/>
        <v/>
      </c>
      <c r="BK98" s="23">
        <f t="shared" si="32"/>
        <v>0</v>
      </c>
    </row>
    <row r="99" spans="1:63" ht="32.25" customHeight="1">
      <c r="A99" s="20" t="str">
        <f t="shared" si="22"/>
        <v/>
      </c>
      <c r="C99" s="331" t="s">
        <v>184</v>
      </c>
      <c r="D99" s="332"/>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410"/>
      <c r="AH99" s="410"/>
      <c r="AI99" s="410"/>
      <c r="AJ99" s="645"/>
      <c r="AK99" s="645"/>
      <c r="AL99" s="645"/>
      <c r="AM99" s="646"/>
      <c r="AN99" s="138"/>
      <c r="AS99" s="329" t="s">
        <v>184</v>
      </c>
      <c r="AT99" s="330"/>
      <c r="AU99" s="23">
        <f t="shared" si="23"/>
        <v>0</v>
      </c>
      <c r="AV99" s="22" t="str">
        <f t="shared" si="33"/>
        <v>入力なし</v>
      </c>
      <c r="AW99" s="139" t="str">
        <f t="shared" si="34"/>
        <v/>
      </c>
      <c r="AX99" s="139" t="str">
        <f t="shared" si="35"/>
        <v/>
      </c>
      <c r="AY99" s="139" t="str">
        <f t="shared" si="36"/>
        <v/>
      </c>
      <c r="AZ99" s="139" t="str">
        <f t="shared" si="19"/>
        <v/>
      </c>
      <c r="BA99" s="315" t="str">
        <f t="shared" si="21"/>
        <v/>
      </c>
      <c r="BB99" s="187" t="str">
        <f t="shared" si="24"/>
        <v/>
      </c>
      <c r="BC99" s="187">
        <f t="shared" si="25"/>
        <v>1048550</v>
      </c>
      <c r="BD99" s="187" t="str">
        <f t="shared" si="26"/>
        <v/>
      </c>
      <c r="BE99" s="187">
        <f t="shared" si="27"/>
        <v>1048550</v>
      </c>
      <c r="BF99" s="187" t="str">
        <f t="shared" si="28"/>
        <v/>
      </c>
      <c r="BG99" s="187">
        <f t="shared" si="29"/>
        <v>1048550</v>
      </c>
      <c r="BH99" s="187" t="str">
        <f t="shared" si="20"/>
        <v/>
      </c>
      <c r="BI99" s="139" t="str">
        <f t="shared" si="30"/>
        <v/>
      </c>
      <c r="BJ99" s="315" t="str">
        <f t="shared" si="31"/>
        <v/>
      </c>
      <c r="BK99" s="23">
        <f t="shared" si="32"/>
        <v>0</v>
      </c>
    </row>
    <row r="100" spans="1:63" ht="32.25" customHeight="1">
      <c r="A100" s="20" t="str">
        <f t="shared" si="22"/>
        <v/>
      </c>
      <c r="C100" s="331" t="s">
        <v>185</v>
      </c>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410"/>
      <c r="AH100" s="410"/>
      <c r="AI100" s="410"/>
      <c r="AJ100" s="645"/>
      <c r="AK100" s="645"/>
      <c r="AL100" s="645"/>
      <c r="AM100" s="646"/>
      <c r="AN100" s="138"/>
      <c r="AS100" s="329" t="s">
        <v>185</v>
      </c>
      <c r="AT100" s="330"/>
      <c r="AU100" s="23">
        <f t="shared" si="23"/>
        <v>0</v>
      </c>
      <c r="AV100" s="22" t="str">
        <f t="shared" si="33"/>
        <v>入力なし</v>
      </c>
      <c r="AW100" s="139" t="str">
        <f t="shared" si="34"/>
        <v/>
      </c>
      <c r="AX100" s="139" t="str">
        <f t="shared" si="35"/>
        <v/>
      </c>
      <c r="AY100" s="139" t="str">
        <f t="shared" si="36"/>
        <v/>
      </c>
      <c r="AZ100" s="139" t="str">
        <f t="shared" si="19"/>
        <v/>
      </c>
      <c r="BA100" s="315" t="str">
        <f t="shared" si="21"/>
        <v/>
      </c>
      <c r="BB100" s="187" t="str">
        <f t="shared" si="24"/>
        <v/>
      </c>
      <c r="BC100" s="187">
        <f t="shared" si="25"/>
        <v>1048550</v>
      </c>
      <c r="BD100" s="187" t="str">
        <f t="shared" si="26"/>
        <v/>
      </c>
      <c r="BE100" s="187">
        <f t="shared" si="27"/>
        <v>1048550</v>
      </c>
      <c r="BF100" s="187" t="str">
        <f t="shared" si="28"/>
        <v/>
      </c>
      <c r="BG100" s="187">
        <f t="shared" si="29"/>
        <v>1048550</v>
      </c>
      <c r="BH100" s="187" t="str">
        <f t="shared" si="20"/>
        <v/>
      </c>
      <c r="BI100" s="139" t="str">
        <f t="shared" si="30"/>
        <v/>
      </c>
      <c r="BJ100" s="315" t="str">
        <f t="shared" si="31"/>
        <v/>
      </c>
      <c r="BK100" s="23">
        <f t="shared" si="32"/>
        <v>0</v>
      </c>
    </row>
    <row r="101" spans="1:63" ht="32.25" customHeight="1">
      <c r="A101" s="20" t="str">
        <f t="shared" si="22"/>
        <v/>
      </c>
      <c r="C101" s="331" t="s">
        <v>186</v>
      </c>
      <c r="D101" s="332"/>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410"/>
      <c r="AH101" s="410"/>
      <c r="AI101" s="410"/>
      <c r="AJ101" s="645"/>
      <c r="AK101" s="645"/>
      <c r="AL101" s="645"/>
      <c r="AM101" s="646"/>
      <c r="AN101" s="138"/>
      <c r="AS101" s="329" t="s">
        <v>186</v>
      </c>
      <c r="AT101" s="330"/>
      <c r="AU101" s="23">
        <f t="shared" si="23"/>
        <v>0</v>
      </c>
      <c r="AV101" s="22" t="str">
        <f t="shared" si="33"/>
        <v>入力なし</v>
      </c>
      <c r="AW101" s="139" t="str">
        <f t="shared" si="34"/>
        <v/>
      </c>
      <c r="AX101" s="139" t="str">
        <f t="shared" si="35"/>
        <v/>
      </c>
      <c r="AY101" s="139" t="str">
        <f t="shared" si="36"/>
        <v/>
      </c>
      <c r="AZ101" s="139" t="str">
        <f t="shared" si="19"/>
        <v/>
      </c>
      <c r="BA101" s="315" t="str">
        <f t="shared" si="21"/>
        <v/>
      </c>
      <c r="BB101" s="187" t="str">
        <f t="shared" si="24"/>
        <v/>
      </c>
      <c r="BC101" s="187">
        <f t="shared" si="25"/>
        <v>1048550</v>
      </c>
      <c r="BD101" s="187" t="str">
        <f t="shared" si="26"/>
        <v/>
      </c>
      <c r="BE101" s="187">
        <f t="shared" si="27"/>
        <v>1048550</v>
      </c>
      <c r="BF101" s="187" t="str">
        <f t="shared" si="28"/>
        <v/>
      </c>
      <c r="BG101" s="187">
        <f t="shared" si="29"/>
        <v>1048550</v>
      </c>
      <c r="BH101" s="187" t="str">
        <f t="shared" si="20"/>
        <v/>
      </c>
      <c r="BI101" s="139" t="str">
        <f t="shared" si="30"/>
        <v/>
      </c>
      <c r="BJ101" s="315" t="str">
        <f t="shared" si="31"/>
        <v/>
      </c>
      <c r="BK101" s="23">
        <f t="shared" si="32"/>
        <v>0</v>
      </c>
    </row>
    <row r="102" spans="1:63" ht="32.25" customHeight="1">
      <c r="A102" s="20" t="str">
        <f t="shared" si="22"/>
        <v/>
      </c>
      <c r="C102" s="331" t="s">
        <v>187</v>
      </c>
      <c r="D102" s="332"/>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410"/>
      <c r="AH102" s="410"/>
      <c r="AI102" s="410"/>
      <c r="AJ102" s="645"/>
      <c r="AK102" s="645"/>
      <c r="AL102" s="645"/>
      <c r="AM102" s="646"/>
      <c r="AN102" s="138"/>
      <c r="AS102" s="329" t="s">
        <v>187</v>
      </c>
      <c r="AT102" s="330"/>
      <c r="AU102" s="23">
        <f t="shared" si="23"/>
        <v>0</v>
      </c>
      <c r="AV102" s="22" t="str">
        <f t="shared" si="33"/>
        <v>入力なし</v>
      </c>
      <c r="AW102" s="139" t="str">
        <f t="shared" si="34"/>
        <v/>
      </c>
      <c r="AX102" s="139" t="str">
        <f t="shared" si="35"/>
        <v/>
      </c>
      <c r="AY102" s="139" t="str">
        <f t="shared" si="36"/>
        <v/>
      </c>
      <c r="AZ102" s="139" t="str">
        <f t="shared" si="19"/>
        <v/>
      </c>
      <c r="BA102" s="315" t="str">
        <f t="shared" si="21"/>
        <v/>
      </c>
      <c r="BB102" s="187" t="str">
        <f t="shared" si="24"/>
        <v/>
      </c>
      <c r="BC102" s="187">
        <f t="shared" si="25"/>
        <v>1048550</v>
      </c>
      <c r="BD102" s="187" t="str">
        <f t="shared" si="26"/>
        <v/>
      </c>
      <c r="BE102" s="187">
        <f t="shared" si="27"/>
        <v>1048550</v>
      </c>
      <c r="BF102" s="187" t="str">
        <f t="shared" si="28"/>
        <v/>
      </c>
      <c r="BG102" s="187">
        <f t="shared" si="29"/>
        <v>1048550</v>
      </c>
      <c r="BH102" s="187" t="str">
        <f t="shared" si="20"/>
        <v/>
      </c>
      <c r="BI102" s="139" t="str">
        <f t="shared" si="30"/>
        <v/>
      </c>
      <c r="BJ102" s="315" t="str">
        <f t="shared" si="31"/>
        <v/>
      </c>
      <c r="BK102" s="23">
        <f t="shared" si="32"/>
        <v>0</v>
      </c>
    </row>
    <row r="103" spans="1:63" ht="32.25" customHeight="1">
      <c r="A103" s="20" t="str">
        <f t="shared" si="22"/>
        <v/>
      </c>
      <c r="C103" s="331" t="s">
        <v>188</v>
      </c>
      <c r="D103" s="332"/>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410"/>
      <c r="AH103" s="410"/>
      <c r="AI103" s="410"/>
      <c r="AJ103" s="645"/>
      <c r="AK103" s="645"/>
      <c r="AL103" s="645"/>
      <c r="AM103" s="646"/>
      <c r="AN103" s="138"/>
      <c r="AS103" s="329" t="s">
        <v>188</v>
      </c>
      <c r="AT103" s="330"/>
      <c r="AU103" s="23">
        <f t="shared" si="23"/>
        <v>0</v>
      </c>
      <c r="AV103" s="22" t="str">
        <f t="shared" si="33"/>
        <v>入力なし</v>
      </c>
      <c r="AW103" s="139" t="str">
        <f t="shared" si="34"/>
        <v/>
      </c>
      <c r="AX103" s="139" t="str">
        <f t="shared" si="35"/>
        <v/>
      </c>
      <c r="AY103" s="139" t="str">
        <f t="shared" si="36"/>
        <v/>
      </c>
      <c r="AZ103" s="139" t="str">
        <f t="shared" si="19"/>
        <v/>
      </c>
      <c r="BA103" s="315" t="str">
        <f t="shared" si="21"/>
        <v/>
      </c>
      <c r="BB103" s="187" t="str">
        <f t="shared" si="24"/>
        <v/>
      </c>
      <c r="BC103" s="187">
        <f t="shared" si="25"/>
        <v>1048550</v>
      </c>
      <c r="BD103" s="187" t="str">
        <f t="shared" si="26"/>
        <v/>
      </c>
      <c r="BE103" s="187">
        <f t="shared" si="27"/>
        <v>1048550</v>
      </c>
      <c r="BF103" s="187" t="str">
        <f t="shared" si="28"/>
        <v/>
      </c>
      <c r="BG103" s="187">
        <f t="shared" si="29"/>
        <v>1048550</v>
      </c>
      <c r="BH103" s="187" t="str">
        <f t="shared" si="20"/>
        <v/>
      </c>
      <c r="BI103" s="139" t="str">
        <f t="shared" si="30"/>
        <v/>
      </c>
      <c r="BJ103" s="315" t="str">
        <f t="shared" si="31"/>
        <v/>
      </c>
      <c r="BK103" s="23">
        <f t="shared" si="32"/>
        <v>0</v>
      </c>
    </row>
    <row r="104" spans="1:63" ht="32.25" customHeight="1">
      <c r="A104" s="20" t="str">
        <f t="shared" si="22"/>
        <v/>
      </c>
      <c r="C104" s="331" t="s">
        <v>189</v>
      </c>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410"/>
      <c r="AH104" s="410"/>
      <c r="AI104" s="410"/>
      <c r="AJ104" s="645"/>
      <c r="AK104" s="645"/>
      <c r="AL104" s="645"/>
      <c r="AM104" s="646"/>
      <c r="AN104" s="138"/>
      <c r="AS104" s="329" t="s">
        <v>189</v>
      </c>
      <c r="AT104" s="330"/>
      <c r="AU104" s="23">
        <f t="shared" si="23"/>
        <v>0</v>
      </c>
      <c r="AV104" s="22" t="str">
        <f t="shared" si="33"/>
        <v>入力なし</v>
      </c>
      <c r="AW104" s="139" t="str">
        <f t="shared" si="34"/>
        <v/>
      </c>
      <c r="AX104" s="139" t="str">
        <f t="shared" si="35"/>
        <v/>
      </c>
      <c r="AY104" s="139" t="str">
        <f t="shared" si="36"/>
        <v/>
      </c>
      <c r="AZ104" s="139" t="str">
        <f t="shared" si="19"/>
        <v/>
      </c>
      <c r="BA104" s="315" t="str">
        <f t="shared" si="21"/>
        <v/>
      </c>
      <c r="BB104" s="187" t="str">
        <f t="shared" si="24"/>
        <v/>
      </c>
      <c r="BC104" s="187">
        <f t="shared" si="25"/>
        <v>1048550</v>
      </c>
      <c r="BD104" s="187" t="str">
        <f t="shared" si="26"/>
        <v/>
      </c>
      <c r="BE104" s="187">
        <f t="shared" si="27"/>
        <v>1048550</v>
      </c>
      <c r="BF104" s="187" t="str">
        <f t="shared" si="28"/>
        <v/>
      </c>
      <c r="BG104" s="187">
        <f t="shared" si="29"/>
        <v>1048550</v>
      </c>
      <c r="BH104" s="187" t="str">
        <f t="shared" si="20"/>
        <v/>
      </c>
      <c r="BI104" s="139" t="str">
        <f t="shared" si="30"/>
        <v/>
      </c>
      <c r="BJ104" s="315" t="str">
        <f t="shared" si="31"/>
        <v/>
      </c>
      <c r="BK104" s="23">
        <f t="shared" si="32"/>
        <v>0</v>
      </c>
    </row>
    <row r="105" spans="1:63" ht="32.25" customHeight="1">
      <c r="A105" s="20" t="str">
        <f t="shared" si="22"/>
        <v/>
      </c>
      <c r="C105" s="331" t="s">
        <v>190</v>
      </c>
      <c r="D105" s="332"/>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410"/>
      <c r="AH105" s="410"/>
      <c r="AI105" s="410"/>
      <c r="AJ105" s="645"/>
      <c r="AK105" s="645"/>
      <c r="AL105" s="645"/>
      <c r="AM105" s="646"/>
      <c r="AN105" s="138"/>
      <c r="AS105" s="329" t="s">
        <v>190</v>
      </c>
      <c r="AT105" s="330"/>
      <c r="AU105" s="23">
        <f t="shared" si="23"/>
        <v>0</v>
      </c>
      <c r="AV105" s="22" t="str">
        <f t="shared" si="33"/>
        <v>入力なし</v>
      </c>
      <c r="AW105" s="139" t="str">
        <f t="shared" si="34"/>
        <v/>
      </c>
      <c r="AX105" s="139" t="str">
        <f t="shared" si="35"/>
        <v/>
      </c>
      <c r="AY105" s="139" t="str">
        <f t="shared" si="36"/>
        <v/>
      </c>
      <c r="AZ105" s="139" t="str">
        <f t="shared" si="19"/>
        <v/>
      </c>
      <c r="BA105" s="315" t="str">
        <f t="shared" si="21"/>
        <v/>
      </c>
      <c r="BB105" s="187" t="str">
        <f t="shared" si="24"/>
        <v/>
      </c>
      <c r="BC105" s="187">
        <f t="shared" si="25"/>
        <v>1048550</v>
      </c>
      <c r="BD105" s="187" t="str">
        <f t="shared" si="26"/>
        <v/>
      </c>
      <c r="BE105" s="187">
        <f t="shared" si="27"/>
        <v>1048550</v>
      </c>
      <c r="BF105" s="187" t="str">
        <f t="shared" si="28"/>
        <v/>
      </c>
      <c r="BG105" s="187">
        <f t="shared" si="29"/>
        <v>1048550</v>
      </c>
      <c r="BH105" s="187" t="str">
        <f t="shared" si="20"/>
        <v/>
      </c>
      <c r="BI105" s="139" t="str">
        <f t="shared" si="30"/>
        <v/>
      </c>
      <c r="BJ105" s="315" t="str">
        <f t="shared" si="31"/>
        <v/>
      </c>
      <c r="BK105" s="23">
        <f t="shared" si="32"/>
        <v>0</v>
      </c>
    </row>
    <row r="106" spans="1:63" ht="32.25" customHeight="1">
      <c r="A106" s="20" t="str">
        <f t="shared" si="22"/>
        <v/>
      </c>
      <c r="C106" s="331" t="s">
        <v>191</v>
      </c>
      <c r="D106" s="332"/>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410"/>
      <c r="AH106" s="410"/>
      <c r="AI106" s="410"/>
      <c r="AJ106" s="645"/>
      <c r="AK106" s="645"/>
      <c r="AL106" s="645"/>
      <c r="AM106" s="646"/>
      <c r="AN106" s="138"/>
      <c r="AS106" s="329" t="s">
        <v>191</v>
      </c>
      <c r="AT106" s="330"/>
      <c r="AU106" s="23">
        <f t="shared" si="23"/>
        <v>0</v>
      </c>
      <c r="AV106" s="22" t="str">
        <f t="shared" si="33"/>
        <v>入力なし</v>
      </c>
      <c r="AW106" s="139" t="str">
        <f t="shared" si="34"/>
        <v/>
      </c>
      <c r="AX106" s="139" t="str">
        <f t="shared" si="35"/>
        <v/>
      </c>
      <c r="AY106" s="139" t="str">
        <f t="shared" si="36"/>
        <v/>
      </c>
      <c r="AZ106" s="139" t="str">
        <f t="shared" si="19"/>
        <v/>
      </c>
      <c r="BA106" s="315" t="str">
        <f t="shared" si="21"/>
        <v/>
      </c>
      <c r="BB106" s="187" t="str">
        <f t="shared" si="24"/>
        <v/>
      </c>
      <c r="BC106" s="187">
        <f t="shared" si="25"/>
        <v>1048550</v>
      </c>
      <c r="BD106" s="187" t="str">
        <f t="shared" si="26"/>
        <v/>
      </c>
      <c r="BE106" s="187">
        <f t="shared" si="27"/>
        <v>1048550</v>
      </c>
      <c r="BF106" s="187" t="str">
        <f t="shared" si="28"/>
        <v/>
      </c>
      <c r="BG106" s="187">
        <f t="shared" si="29"/>
        <v>1048550</v>
      </c>
      <c r="BH106" s="187" t="str">
        <f t="shared" si="20"/>
        <v/>
      </c>
      <c r="BI106" s="139" t="str">
        <f t="shared" si="30"/>
        <v/>
      </c>
      <c r="BJ106" s="315" t="str">
        <f t="shared" si="31"/>
        <v/>
      </c>
      <c r="BK106" s="23">
        <f t="shared" si="32"/>
        <v>0</v>
      </c>
    </row>
    <row r="107" spans="1:63" ht="32.25" customHeight="1">
      <c r="A107" s="20" t="str">
        <f t="shared" si="22"/>
        <v/>
      </c>
      <c r="C107" s="331" t="s">
        <v>192</v>
      </c>
      <c r="D107" s="332"/>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410"/>
      <c r="AH107" s="410"/>
      <c r="AI107" s="410"/>
      <c r="AJ107" s="645"/>
      <c r="AK107" s="645"/>
      <c r="AL107" s="645"/>
      <c r="AM107" s="646"/>
      <c r="AN107" s="138"/>
      <c r="AS107" s="329" t="s">
        <v>192</v>
      </c>
      <c r="AT107" s="330"/>
      <c r="AU107" s="23">
        <f t="shared" si="23"/>
        <v>0</v>
      </c>
      <c r="AV107" s="22" t="str">
        <f t="shared" si="33"/>
        <v>入力なし</v>
      </c>
      <c r="AW107" s="139" t="str">
        <f t="shared" si="34"/>
        <v/>
      </c>
      <c r="AX107" s="139" t="str">
        <f t="shared" si="35"/>
        <v/>
      </c>
      <c r="AY107" s="139" t="str">
        <f t="shared" si="36"/>
        <v/>
      </c>
      <c r="AZ107" s="139" t="str">
        <f t="shared" si="19"/>
        <v/>
      </c>
      <c r="BA107" s="315" t="str">
        <f t="shared" si="21"/>
        <v/>
      </c>
      <c r="BB107" s="187" t="str">
        <f t="shared" si="24"/>
        <v/>
      </c>
      <c r="BC107" s="187">
        <f t="shared" si="25"/>
        <v>1048550</v>
      </c>
      <c r="BD107" s="187" t="str">
        <f t="shared" si="26"/>
        <v/>
      </c>
      <c r="BE107" s="187">
        <f t="shared" si="27"/>
        <v>1048550</v>
      </c>
      <c r="BF107" s="187" t="str">
        <f t="shared" si="28"/>
        <v/>
      </c>
      <c r="BG107" s="187">
        <f t="shared" si="29"/>
        <v>1048550</v>
      </c>
      <c r="BH107" s="187" t="str">
        <f t="shared" si="20"/>
        <v/>
      </c>
      <c r="BI107" s="139" t="str">
        <f t="shared" si="30"/>
        <v/>
      </c>
      <c r="BJ107" s="315" t="str">
        <f t="shared" si="31"/>
        <v/>
      </c>
      <c r="BK107" s="23">
        <f t="shared" si="32"/>
        <v>0</v>
      </c>
    </row>
    <row r="108" spans="1:63" ht="32.25" customHeight="1">
      <c r="A108" s="20" t="str">
        <f t="shared" si="22"/>
        <v/>
      </c>
      <c r="C108" s="331" t="s">
        <v>193</v>
      </c>
      <c r="D108" s="332"/>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410"/>
      <c r="AH108" s="410"/>
      <c r="AI108" s="410"/>
      <c r="AJ108" s="645"/>
      <c r="AK108" s="645"/>
      <c r="AL108" s="645"/>
      <c r="AM108" s="646"/>
      <c r="AN108" s="138"/>
      <c r="AS108" s="329" t="s">
        <v>193</v>
      </c>
      <c r="AT108" s="330"/>
      <c r="AU108" s="23">
        <f t="shared" si="23"/>
        <v>0</v>
      </c>
      <c r="AV108" s="22" t="str">
        <f t="shared" si="33"/>
        <v>入力なし</v>
      </c>
      <c r="AW108" s="139" t="str">
        <f t="shared" si="34"/>
        <v/>
      </c>
      <c r="AX108" s="139" t="str">
        <f t="shared" si="35"/>
        <v/>
      </c>
      <c r="AY108" s="139" t="str">
        <f t="shared" si="36"/>
        <v/>
      </c>
      <c r="AZ108" s="139" t="str">
        <f t="shared" si="19"/>
        <v/>
      </c>
      <c r="BA108" s="315" t="str">
        <f t="shared" si="21"/>
        <v/>
      </c>
      <c r="BB108" s="187" t="str">
        <f t="shared" si="24"/>
        <v/>
      </c>
      <c r="BC108" s="187">
        <f t="shared" si="25"/>
        <v>1048550</v>
      </c>
      <c r="BD108" s="187" t="str">
        <f t="shared" si="26"/>
        <v/>
      </c>
      <c r="BE108" s="187">
        <f t="shared" si="27"/>
        <v>1048550</v>
      </c>
      <c r="BF108" s="187" t="str">
        <f t="shared" si="28"/>
        <v/>
      </c>
      <c r="BG108" s="187">
        <f t="shared" si="29"/>
        <v>1048550</v>
      </c>
      <c r="BH108" s="187" t="str">
        <f t="shared" si="20"/>
        <v/>
      </c>
      <c r="BI108" s="139" t="str">
        <f t="shared" si="30"/>
        <v/>
      </c>
      <c r="BJ108" s="315" t="str">
        <f t="shared" si="31"/>
        <v/>
      </c>
      <c r="BK108" s="23">
        <f t="shared" si="32"/>
        <v>0</v>
      </c>
    </row>
    <row r="109" spans="1:63" ht="32.25" customHeight="1">
      <c r="A109" s="20" t="str">
        <f t="shared" si="22"/>
        <v/>
      </c>
      <c r="C109" s="331" t="s">
        <v>194</v>
      </c>
      <c r="D109" s="332"/>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410"/>
      <c r="AH109" s="410"/>
      <c r="AI109" s="410"/>
      <c r="AJ109" s="645"/>
      <c r="AK109" s="645"/>
      <c r="AL109" s="645"/>
      <c r="AM109" s="646"/>
      <c r="AN109" s="138"/>
      <c r="AS109" s="329" t="s">
        <v>194</v>
      </c>
      <c r="AT109" s="330"/>
      <c r="AU109" s="23">
        <f t="shared" si="23"/>
        <v>0</v>
      </c>
      <c r="AV109" s="22" t="str">
        <f t="shared" si="33"/>
        <v>入力なし</v>
      </c>
      <c r="AW109" s="139" t="str">
        <f t="shared" si="34"/>
        <v/>
      </c>
      <c r="AX109" s="139" t="str">
        <f t="shared" si="35"/>
        <v/>
      </c>
      <c r="AY109" s="139" t="str">
        <f t="shared" si="36"/>
        <v/>
      </c>
      <c r="AZ109" s="139" t="str">
        <f t="shared" si="19"/>
        <v/>
      </c>
      <c r="BA109" s="315" t="str">
        <f t="shared" si="21"/>
        <v/>
      </c>
      <c r="BB109" s="187" t="str">
        <f t="shared" si="24"/>
        <v/>
      </c>
      <c r="BC109" s="187">
        <f t="shared" si="25"/>
        <v>1048550</v>
      </c>
      <c r="BD109" s="187" t="str">
        <f t="shared" si="26"/>
        <v/>
      </c>
      <c r="BE109" s="187">
        <f t="shared" si="27"/>
        <v>1048550</v>
      </c>
      <c r="BF109" s="187" t="str">
        <f t="shared" si="28"/>
        <v/>
      </c>
      <c r="BG109" s="187">
        <f t="shared" si="29"/>
        <v>1048550</v>
      </c>
      <c r="BH109" s="187" t="str">
        <f t="shared" si="20"/>
        <v/>
      </c>
      <c r="BI109" s="139" t="str">
        <f t="shared" si="30"/>
        <v/>
      </c>
      <c r="BJ109" s="315" t="str">
        <f t="shared" si="31"/>
        <v/>
      </c>
      <c r="BK109" s="23">
        <f t="shared" si="32"/>
        <v>0</v>
      </c>
    </row>
    <row r="110" spans="1:63" ht="32.25" customHeight="1">
      <c r="A110" s="20" t="str">
        <f t="shared" si="22"/>
        <v/>
      </c>
      <c r="C110" s="331" t="s">
        <v>195</v>
      </c>
      <c r="D110" s="332"/>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410"/>
      <c r="AH110" s="410"/>
      <c r="AI110" s="410"/>
      <c r="AJ110" s="645"/>
      <c r="AK110" s="645"/>
      <c r="AL110" s="645"/>
      <c r="AM110" s="646"/>
      <c r="AN110" s="138"/>
      <c r="AS110" s="329" t="s">
        <v>195</v>
      </c>
      <c r="AT110" s="330"/>
      <c r="AU110" s="23">
        <f t="shared" si="23"/>
        <v>0</v>
      </c>
      <c r="AV110" s="22" t="str">
        <f t="shared" si="33"/>
        <v>入力なし</v>
      </c>
      <c r="AW110" s="139" t="str">
        <f t="shared" si="34"/>
        <v/>
      </c>
      <c r="AX110" s="139" t="str">
        <f t="shared" si="35"/>
        <v/>
      </c>
      <c r="AY110" s="139" t="str">
        <f t="shared" si="36"/>
        <v/>
      </c>
      <c r="AZ110" s="139" t="str">
        <f t="shared" si="19"/>
        <v/>
      </c>
      <c r="BA110" s="315" t="str">
        <f>IF(OR(AV110="入力なし",AZ110=""),"",CONCATENATE("■入力してください：",AZ110))</f>
        <v/>
      </c>
      <c r="BB110" s="187" t="str">
        <f t="shared" si="24"/>
        <v/>
      </c>
      <c r="BC110" s="187">
        <f t="shared" si="25"/>
        <v>1048550</v>
      </c>
      <c r="BD110" s="187" t="str">
        <f t="shared" si="26"/>
        <v/>
      </c>
      <c r="BE110" s="187">
        <f t="shared" si="27"/>
        <v>1048550</v>
      </c>
      <c r="BF110" s="187" t="str">
        <f t="shared" si="28"/>
        <v/>
      </c>
      <c r="BG110" s="187">
        <f t="shared" si="29"/>
        <v>1048550</v>
      </c>
      <c r="BH110" s="187" t="str">
        <f t="shared" si="20"/>
        <v/>
      </c>
      <c r="BI110" s="139" t="str">
        <f t="shared" si="30"/>
        <v/>
      </c>
      <c r="BJ110" s="315" t="str">
        <f t="shared" si="31"/>
        <v/>
      </c>
      <c r="BK110" s="23">
        <f t="shared" si="32"/>
        <v>0</v>
      </c>
    </row>
    <row r="111" spans="1:63" ht="32.25" customHeight="1">
      <c r="A111" s="20" t="str">
        <f t="shared" si="22"/>
        <v/>
      </c>
      <c r="C111" s="331" t="s">
        <v>196</v>
      </c>
      <c r="D111" s="332"/>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410"/>
      <c r="AH111" s="410"/>
      <c r="AI111" s="410"/>
      <c r="AJ111" s="645"/>
      <c r="AK111" s="645"/>
      <c r="AL111" s="645"/>
      <c r="AM111" s="646"/>
      <c r="AN111" s="138"/>
      <c r="AS111" s="329" t="s">
        <v>196</v>
      </c>
      <c r="AT111" s="330"/>
      <c r="AU111" s="23">
        <f t="shared" si="23"/>
        <v>0</v>
      </c>
      <c r="AV111" s="22" t="str">
        <f t="shared" si="33"/>
        <v>入力なし</v>
      </c>
      <c r="AW111" s="139" t="str">
        <f t="shared" si="34"/>
        <v/>
      </c>
      <c r="AX111" s="139" t="str">
        <f t="shared" si="35"/>
        <v/>
      </c>
      <c r="AY111" s="139" t="str">
        <f t="shared" si="36"/>
        <v/>
      </c>
      <c r="AZ111" s="139" t="str">
        <f t="shared" si="19"/>
        <v/>
      </c>
      <c r="BA111" s="315" t="str">
        <f>IF(OR(AV111="入力なし",AZ111=""),"",CONCATENATE("■入力してください：",AZ111))</f>
        <v/>
      </c>
      <c r="BB111" s="187" t="str">
        <f t="shared" si="24"/>
        <v/>
      </c>
      <c r="BC111" s="187">
        <f t="shared" si="25"/>
        <v>1048550</v>
      </c>
      <c r="BD111" s="187" t="str">
        <f t="shared" si="26"/>
        <v/>
      </c>
      <c r="BE111" s="187">
        <f t="shared" si="27"/>
        <v>1048550</v>
      </c>
      <c r="BF111" s="187" t="str">
        <f t="shared" si="28"/>
        <v/>
      </c>
      <c r="BG111" s="187">
        <f t="shared" si="29"/>
        <v>1048550</v>
      </c>
      <c r="BH111" s="187" t="str">
        <f t="shared" si="20"/>
        <v/>
      </c>
      <c r="BI111" s="139" t="str">
        <f t="shared" si="30"/>
        <v/>
      </c>
      <c r="BJ111" s="315" t="str">
        <f t="shared" si="31"/>
        <v/>
      </c>
      <c r="BK111" s="23">
        <f t="shared" si="32"/>
        <v>0</v>
      </c>
    </row>
    <row r="112" spans="1:63" ht="32.25" customHeight="1">
      <c r="A112" s="20" t="str">
        <f t="shared" si="22"/>
        <v/>
      </c>
      <c r="C112" s="331" t="s">
        <v>197</v>
      </c>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410"/>
      <c r="AH112" s="410"/>
      <c r="AI112" s="410"/>
      <c r="AJ112" s="645"/>
      <c r="AK112" s="645"/>
      <c r="AL112" s="645"/>
      <c r="AM112" s="646"/>
      <c r="AN112" s="138"/>
      <c r="AS112" s="329" t="s">
        <v>197</v>
      </c>
      <c r="AT112" s="330"/>
      <c r="AU112" s="23">
        <f t="shared" si="23"/>
        <v>0</v>
      </c>
      <c r="AV112" s="22" t="str">
        <f t="shared" si="33"/>
        <v>入力なし</v>
      </c>
      <c r="AW112" s="139" t="str">
        <f t="shared" si="34"/>
        <v/>
      </c>
      <c r="AX112" s="139" t="str">
        <f t="shared" si="35"/>
        <v/>
      </c>
      <c r="AY112" s="139" t="str">
        <f t="shared" si="36"/>
        <v/>
      </c>
      <c r="AZ112" s="139" t="str">
        <f t="shared" si="19"/>
        <v/>
      </c>
      <c r="BA112" s="315" t="str">
        <f>IF(OR(AV112="入力なし",AZ112=""),"",CONCATENATE("■入力してください：",AZ112))</f>
        <v/>
      </c>
      <c r="BI112" s="139" t="str">
        <f t="shared" si="30"/>
        <v/>
      </c>
      <c r="BJ112" s="315" t="str">
        <f t="shared" si="31"/>
        <v/>
      </c>
      <c r="BK112" s="23">
        <f t="shared" si="32"/>
        <v>0</v>
      </c>
    </row>
    <row r="113" spans="1:63" ht="32.25" customHeight="1">
      <c r="A113" s="20" t="str">
        <f t="shared" si="22"/>
        <v/>
      </c>
      <c r="C113" s="395" t="s">
        <v>198</v>
      </c>
      <c r="D113" s="396"/>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11"/>
      <c r="AH113" s="411"/>
      <c r="AI113" s="411"/>
      <c r="AJ113" s="655"/>
      <c r="AK113" s="655"/>
      <c r="AL113" s="655"/>
      <c r="AM113" s="656"/>
      <c r="AN113" s="138"/>
      <c r="AS113" s="329" t="s">
        <v>198</v>
      </c>
      <c r="AT113" s="330"/>
      <c r="AU113" s="23">
        <f t="shared" si="23"/>
        <v>0</v>
      </c>
      <c r="AV113" s="22" t="str">
        <f t="shared" si="33"/>
        <v>入力なし</v>
      </c>
      <c r="AW113" s="139" t="str">
        <f t="shared" si="34"/>
        <v/>
      </c>
      <c r="AX113" s="139" t="str">
        <f t="shared" si="35"/>
        <v/>
      </c>
      <c r="AY113" s="139" t="str">
        <f t="shared" si="36"/>
        <v/>
      </c>
      <c r="AZ113" s="139" t="str">
        <f t="shared" si="19"/>
        <v/>
      </c>
      <c r="BA113" s="315" t="str">
        <f>IF(OR(AV113="入力なし",AZ113=""),"",CONCATENATE("■入力してください：",AZ113))</f>
        <v/>
      </c>
      <c r="BI113" s="139" t="str">
        <f t="shared" si="30"/>
        <v/>
      </c>
      <c r="BJ113" s="315" t="str">
        <f t="shared" si="31"/>
        <v/>
      </c>
      <c r="BK113" s="167">
        <f t="shared" si="32"/>
        <v>0</v>
      </c>
    </row>
    <row r="114" spans="1:63">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40"/>
    </row>
  </sheetData>
  <sheetProtection algorithmName="SHA-512" hashValue="1NI0KY2AeNUCNyUqcs7sw5386C0YUUqh2+wgrTha+XCSvEtzRxehl97Ys4LFG9+Prd4wCWcJ2RY9me2JUBU6NA==" saltValue="oMXj179nRVaJVwNyVc5Xtg==" spinCount="100000" sheet="1" formatCells="0" formatRows="0" insertHyperlinks="0" autoFilter="0"/>
  <autoFilter ref="A13:AM113" xr:uid="{00000000-0009-0000-0000-00000500000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5" showButton="0"/>
    <filterColumn colId="36" showButton="0"/>
    <filterColumn colId="37" showButton="0"/>
  </autoFilter>
  <dataConsolidate/>
  <mergeCells count="738">
    <mergeCell ref="BB12:BH12"/>
    <mergeCell ref="BK12:BK13"/>
    <mergeCell ref="AU12:AU13"/>
    <mergeCell ref="AV12:AV13"/>
    <mergeCell ref="AS14:AT14"/>
    <mergeCell ref="AS15:AT15"/>
    <mergeCell ref="BI12:BJ12"/>
    <mergeCell ref="AZ12:BA12"/>
    <mergeCell ref="AW12:AY12"/>
    <mergeCell ref="AS87:AT87"/>
    <mergeCell ref="AS88:AT88"/>
    <mergeCell ref="AS89:AT89"/>
    <mergeCell ref="AS90:AT90"/>
    <mergeCell ref="AS91:AT91"/>
    <mergeCell ref="AS92:AT92"/>
    <mergeCell ref="AS93:AT93"/>
    <mergeCell ref="AS94:AT94"/>
    <mergeCell ref="AS95:AT95"/>
    <mergeCell ref="AS109:AT109"/>
    <mergeCell ref="AS110:AT110"/>
    <mergeCell ref="AS111:AT111"/>
    <mergeCell ref="AS112:AT112"/>
    <mergeCell ref="AS113:AT113"/>
    <mergeCell ref="AS96:AT96"/>
    <mergeCell ref="AS97:AT97"/>
    <mergeCell ref="AS98:AT98"/>
    <mergeCell ref="AS99:AT99"/>
    <mergeCell ref="AS100:AT100"/>
    <mergeCell ref="AS101:AT101"/>
    <mergeCell ref="AS102:AT102"/>
    <mergeCell ref="AS103:AT103"/>
    <mergeCell ref="AS104:AT104"/>
    <mergeCell ref="AS106:AT106"/>
    <mergeCell ref="AS107:AT107"/>
    <mergeCell ref="AS108:AT108"/>
    <mergeCell ref="AS105:AT105"/>
    <mergeCell ref="AS63:AT63"/>
    <mergeCell ref="AS64:AT64"/>
    <mergeCell ref="AS65:AT65"/>
    <mergeCell ref="AS66:AT66"/>
    <mergeCell ref="AS67:AT67"/>
    <mergeCell ref="AS68:AT68"/>
    <mergeCell ref="AS84:AT84"/>
    <mergeCell ref="AS85:AT85"/>
    <mergeCell ref="AS86:AT86"/>
    <mergeCell ref="AS69:AT69"/>
    <mergeCell ref="AS70:AT70"/>
    <mergeCell ref="AS71:AT71"/>
    <mergeCell ref="AS72:AT72"/>
    <mergeCell ref="AS73:AT73"/>
    <mergeCell ref="AS74:AT74"/>
    <mergeCell ref="AS75:AT75"/>
    <mergeCell ref="AS76:AT76"/>
    <mergeCell ref="AS77:AT77"/>
    <mergeCell ref="AS78:AT78"/>
    <mergeCell ref="AS79:AT79"/>
    <mergeCell ref="AS80:AT80"/>
    <mergeCell ref="AS81:AT81"/>
    <mergeCell ref="AS82:AT82"/>
    <mergeCell ref="AS83:AT83"/>
    <mergeCell ref="AS54:AT54"/>
    <mergeCell ref="AS55:AT55"/>
    <mergeCell ref="AS56:AT56"/>
    <mergeCell ref="AS57:AT57"/>
    <mergeCell ref="AS58:AT58"/>
    <mergeCell ref="AS59:AT59"/>
    <mergeCell ref="AS60:AT60"/>
    <mergeCell ref="AS61:AT61"/>
    <mergeCell ref="AS62:AT62"/>
    <mergeCell ref="AS45:AT45"/>
    <mergeCell ref="AS46:AT46"/>
    <mergeCell ref="AS47:AT47"/>
    <mergeCell ref="AS48:AT48"/>
    <mergeCell ref="AS49:AT49"/>
    <mergeCell ref="AS50:AT50"/>
    <mergeCell ref="AS51:AT51"/>
    <mergeCell ref="AS52:AT52"/>
    <mergeCell ref="AS53:AT53"/>
    <mergeCell ref="AS36:AT36"/>
    <mergeCell ref="AS37:AT37"/>
    <mergeCell ref="AS38:AT38"/>
    <mergeCell ref="AS39:AT39"/>
    <mergeCell ref="AS40:AT40"/>
    <mergeCell ref="AS41:AT41"/>
    <mergeCell ref="AS42:AT42"/>
    <mergeCell ref="AS43:AT43"/>
    <mergeCell ref="AS44:AT44"/>
    <mergeCell ref="AS27:AT27"/>
    <mergeCell ref="AS28:AT28"/>
    <mergeCell ref="AS29:AT29"/>
    <mergeCell ref="AS30:AT30"/>
    <mergeCell ref="AS31:AT31"/>
    <mergeCell ref="AS32:AT32"/>
    <mergeCell ref="AS33:AT33"/>
    <mergeCell ref="AS34:AT34"/>
    <mergeCell ref="AS35:AT35"/>
    <mergeCell ref="C11:D12"/>
    <mergeCell ref="AJ11:AM12"/>
    <mergeCell ref="AJ13:AM13"/>
    <mergeCell ref="C13:D13"/>
    <mergeCell ref="AP14:AP28"/>
    <mergeCell ref="AS16:AT16"/>
    <mergeCell ref="AS17:AT17"/>
    <mergeCell ref="AS18:AT18"/>
    <mergeCell ref="AS19:AT19"/>
    <mergeCell ref="AS20:AT20"/>
    <mergeCell ref="AS21:AT21"/>
    <mergeCell ref="AS22:AT22"/>
    <mergeCell ref="AS23:AT23"/>
    <mergeCell ref="AS24:AT24"/>
    <mergeCell ref="AS25:AT25"/>
    <mergeCell ref="AS26:AT26"/>
    <mergeCell ref="AS12:AT13"/>
    <mergeCell ref="C21:D21"/>
    <mergeCell ref="C20:D20"/>
    <mergeCell ref="E20:Q20"/>
    <mergeCell ref="E21:Q21"/>
    <mergeCell ref="R20:Z20"/>
    <mergeCell ref="R21:Z21"/>
    <mergeCell ref="C16:D16"/>
    <mergeCell ref="M6:P6"/>
    <mergeCell ref="C1:AM2"/>
    <mergeCell ref="E4:G4"/>
    <mergeCell ref="W4:AC6"/>
    <mergeCell ref="AD4:AG6"/>
    <mergeCell ref="E5:G5"/>
    <mergeCell ref="H5:L5"/>
    <mergeCell ref="M5:P5"/>
    <mergeCell ref="E6:G6"/>
    <mergeCell ref="H6:K6"/>
    <mergeCell ref="M4:P4"/>
    <mergeCell ref="H4:L4"/>
    <mergeCell ref="C14:D14"/>
    <mergeCell ref="C15:D15"/>
    <mergeCell ref="C17:D17"/>
    <mergeCell ref="C19:D19"/>
    <mergeCell ref="C18:D18"/>
    <mergeCell ref="E14:Q14"/>
    <mergeCell ref="C24:D24"/>
    <mergeCell ref="AG24:AI24"/>
    <mergeCell ref="AG25:AI25"/>
    <mergeCell ref="AA14:AF14"/>
    <mergeCell ref="R14:Z14"/>
    <mergeCell ref="AG17:AI17"/>
    <mergeCell ref="AG18:AI18"/>
    <mergeCell ref="AG19:AI19"/>
    <mergeCell ref="AG20:AI20"/>
    <mergeCell ref="AG21:AI21"/>
    <mergeCell ref="AA17:AF17"/>
    <mergeCell ref="AA18:AF18"/>
    <mergeCell ref="AA19:AF19"/>
    <mergeCell ref="AA20:AF20"/>
    <mergeCell ref="AA21:AF21"/>
    <mergeCell ref="E17:Q17"/>
    <mergeCell ref="E18:Q18"/>
    <mergeCell ref="E19:Q19"/>
    <mergeCell ref="AJ24:AM24"/>
    <mergeCell ref="AJ25:AM25"/>
    <mergeCell ref="AA24:AF24"/>
    <mergeCell ref="AA25:AF25"/>
    <mergeCell ref="C23:D23"/>
    <mergeCell ref="C22:D22"/>
    <mergeCell ref="AJ23:AM23"/>
    <mergeCell ref="E22:Q22"/>
    <mergeCell ref="E23:Q23"/>
    <mergeCell ref="R22:Z22"/>
    <mergeCell ref="E24:Q24"/>
    <mergeCell ref="R24:Z24"/>
    <mergeCell ref="AG22:AI22"/>
    <mergeCell ref="AG23:AI23"/>
    <mergeCell ref="AA22:AF22"/>
    <mergeCell ref="AA23:AF23"/>
    <mergeCell ref="C27:D27"/>
    <mergeCell ref="C26:D26"/>
    <mergeCell ref="AG26:AI26"/>
    <mergeCell ref="AG27:AI27"/>
    <mergeCell ref="AJ26:AM26"/>
    <mergeCell ref="AJ27:AM27"/>
    <mergeCell ref="AA26:AF26"/>
    <mergeCell ref="AA27:AF27"/>
    <mergeCell ref="C25:D25"/>
    <mergeCell ref="E25:Q25"/>
    <mergeCell ref="E26:Q26"/>
    <mergeCell ref="E27:Q27"/>
    <mergeCell ref="R25:Z25"/>
    <mergeCell ref="R26:Z26"/>
    <mergeCell ref="R27:Z27"/>
    <mergeCell ref="C30:D30"/>
    <mergeCell ref="AG30:AI30"/>
    <mergeCell ref="AG31:AI31"/>
    <mergeCell ref="AJ30:AM30"/>
    <mergeCell ref="AJ31:AM31"/>
    <mergeCell ref="AA30:AF30"/>
    <mergeCell ref="AA31:AF31"/>
    <mergeCell ref="C29:D29"/>
    <mergeCell ref="C28:D28"/>
    <mergeCell ref="AG28:AI28"/>
    <mergeCell ref="AG29:AI29"/>
    <mergeCell ref="AJ28:AM28"/>
    <mergeCell ref="AJ29:AM29"/>
    <mergeCell ref="AA28:AF28"/>
    <mergeCell ref="AA29:AF29"/>
    <mergeCell ref="E29:Q29"/>
    <mergeCell ref="E30:Q30"/>
    <mergeCell ref="E28:Q28"/>
    <mergeCell ref="R28:Z28"/>
    <mergeCell ref="R29:Z29"/>
    <mergeCell ref="R30:Z30"/>
    <mergeCell ref="C33:D33"/>
    <mergeCell ref="C32:D32"/>
    <mergeCell ref="AG32:AI32"/>
    <mergeCell ref="AG33:AI33"/>
    <mergeCell ref="AJ32:AM32"/>
    <mergeCell ref="AJ33:AM33"/>
    <mergeCell ref="AA32:AF32"/>
    <mergeCell ref="AA33:AF33"/>
    <mergeCell ref="C31:D31"/>
    <mergeCell ref="E31:Q31"/>
    <mergeCell ref="E32:Q32"/>
    <mergeCell ref="E33:Q33"/>
    <mergeCell ref="R32:Z32"/>
    <mergeCell ref="R33:Z33"/>
    <mergeCell ref="R31:Z31"/>
    <mergeCell ref="C36:D36"/>
    <mergeCell ref="AG36:AI36"/>
    <mergeCell ref="AG37:AI37"/>
    <mergeCell ref="AJ36:AM36"/>
    <mergeCell ref="AJ37:AM37"/>
    <mergeCell ref="AA36:AF36"/>
    <mergeCell ref="AA37:AF37"/>
    <mergeCell ref="C35:D35"/>
    <mergeCell ref="C34:D34"/>
    <mergeCell ref="AG34:AI34"/>
    <mergeCell ref="AG35:AI35"/>
    <mergeCell ref="AJ34:AM34"/>
    <mergeCell ref="AJ35:AM35"/>
    <mergeCell ref="AA34:AF34"/>
    <mergeCell ref="AA35:AF35"/>
    <mergeCell ref="E34:Q34"/>
    <mergeCell ref="E35:Q35"/>
    <mergeCell ref="E36:Q36"/>
    <mergeCell ref="R34:Z34"/>
    <mergeCell ref="R35:Z35"/>
    <mergeCell ref="R36:Z36"/>
    <mergeCell ref="C39:D39"/>
    <mergeCell ref="C38:D38"/>
    <mergeCell ref="AG38:AI38"/>
    <mergeCell ref="AG39:AI39"/>
    <mergeCell ref="AJ38:AM38"/>
    <mergeCell ref="AJ39:AM39"/>
    <mergeCell ref="AA38:AF38"/>
    <mergeCell ref="AA39:AF39"/>
    <mergeCell ref="C37:D37"/>
    <mergeCell ref="E37:Q37"/>
    <mergeCell ref="E38:Q38"/>
    <mergeCell ref="R37:Z37"/>
    <mergeCell ref="R38:Z38"/>
    <mergeCell ref="E39:Q39"/>
    <mergeCell ref="R39:Z39"/>
    <mergeCell ref="C42:D42"/>
    <mergeCell ref="AG42:AI42"/>
    <mergeCell ref="AG43:AI43"/>
    <mergeCell ref="AJ42:AM42"/>
    <mergeCell ref="AJ43:AM43"/>
    <mergeCell ref="AA42:AF42"/>
    <mergeCell ref="AA43:AF43"/>
    <mergeCell ref="C41:D41"/>
    <mergeCell ref="C40:D40"/>
    <mergeCell ref="AG40:AI40"/>
    <mergeCell ref="AG41:AI41"/>
    <mergeCell ref="AJ40:AM40"/>
    <mergeCell ref="AJ41:AM41"/>
    <mergeCell ref="AA40:AF40"/>
    <mergeCell ref="AA41:AF41"/>
    <mergeCell ref="E40:Q40"/>
    <mergeCell ref="E41:Q41"/>
    <mergeCell ref="E42:Q42"/>
    <mergeCell ref="R40:Z40"/>
    <mergeCell ref="R41:Z41"/>
    <mergeCell ref="R42:Z42"/>
    <mergeCell ref="C45:D45"/>
    <mergeCell ref="C44:D44"/>
    <mergeCell ref="AG44:AI44"/>
    <mergeCell ref="AG45:AI45"/>
    <mergeCell ref="AJ44:AM44"/>
    <mergeCell ref="AJ45:AM45"/>
    <mergeCell ref="AA44:AF44"/>
    <mergeCell ref="AA45:AF45"/>
    <mergeCell ref="C43:D43"/>
    <mergeCell ref="E43:Q43"/>
    <mergeCell ref="R43:Z43"/>
    <mergeCell ref="E44:Q44"/>
    <mergeCell ref="E45:Q45"/>
    <mergeCell ref="R44:Z44"/>
    <mergeCell ref="R45:Z45"/>
    <mergeCell ref="C48:D48"/>
    <mergeCell ref="AG48:AI48"/>
    <mergeCell ref="AG49:AI49"/>
    <mergeCell ref="AJ48:AM48"/>
    <mergeCell ref="AJ49:AM49"/>
    <mergeCell ref="AA48:AF48"/>
    <mergeCell ref="AA49:AF49"/>
    <mergeCell ref="C47:D47"/>
    <mergeCell ref="C46:D46"/>
    <mergeCell ref="AG46:AI46"/>
    <mergeCell ref="AG47:AI47"/>
    <mergeCell ref="AJ46:AM46"/>
    <mergeCell ref="AJ47:AM47"/>
    <mergeCell ref="AA46:AF46"/>
    <mergeCell ref="AA47:AF47"/>
    <mergeCell ref="E46:Q46"/>
    <mergeCell ref="E47:Q47"/>
    <mergeCell ref="E48:Q48"/>
    <mergeCell ref="R46:Z46"/>
    <mergeCell ref="R47:Z47"/>
    <mergeCell ref="R48:Z48"/>
    <mergeCell ref="C51:D51"/>
    <mergeCell ref="C50:D50"/>
    <mergeCell ref="AG50:AI50"/>
    <mergeCell ref="AG51:AI51"/>
    <mergeCell ref="AJ50:AM50"/>
    <mergeCell ref="AJ51:AM51"/>
    <mergeCell ref="AA50:AF50"/>
    <mergeCell ref="AA51:AF51"/>
    <mergeCell ref="C49:D49"/>
    <mergeCell ref="E49:Q49"/>
    <mergeCell ref="E50:Q50"/>
    <mergeCell ref="E51:Q51"/>
    <mergeCell ref="R49:Z49"/>
    <mergeCell ref="R50:Z50"/>
    <mergeCell ref="R51:Z51"/>
    <mergeCell ref="C54:D54"/>
    <mergeCell ref="AG54:AI54"/>
    <mergeCell ref="AG55:AI55"/>
    <mergeCell ref="AJ54:AM54"/>
    <mergeCell ref="AJ55:AM55"/>
    <mergeCell ref="AA54:AF54"/>
    <mergeCell ref="AA55:AF55"/>
    <mergeCell ref="C53:D53"/>
    <mergeCell ref="C52:D52"/>
    <mergeCell ref="AG52:AI52"/>
    <mergeCell ref="AG53:AI53"/>
    <mergeCell ref="AJ52:AM52"/>
    <mergeCell ref="AJ53:AM53"/>
    <mergeCell ref="AA52:AF52"/>
    <mergeCell ref="AA53:AF53"/>
    <mergeCell ref="E52:Q52"/>
    <mergeCell ref="E53:Q53"/>
    <mergeCell ref="R52:Z52"/>
    <mergeCell ref="R53:Z53"/>
    <mergeCell ref="E54:Q54"/>
    <mergeCell ref="R54:Z54"/>
    <mergeCell ref="C57:D57"/>
    <mergeCell ref="C56:D56"/>
    <mergeCell ref="AG56:AI56"/>
    <mergeCell ref="AG57:AI57"/>
    <mergeCell ref="AJ56:AM56"/>
    <mergeCell ref="AJ57:AM57"/>
    <mergeCell ref="AA56:AF56"/>
    <mergeCell ref="AA57:AF57"/>
    <mergeCell ref="C55:D55"/>
    <mergeCell ref="E55:Q55"/>
    <mergeCell ref="E56:Q56"/>
    <mergeCell ref="E57:Q57"/>
    <mergeCell ref="R55:Z55"/>
    <mergeCell ref="R56:Z56"/>
    <mergeCell ref="R57:Z57"/>
    <mergeCell ref="C60:D60"/>
    <mergeCell ref="AG60:AI60"/>
    <mergeCell ref="AG61:AI61"/>
    <mergeCell ref="AJ60:AM60"/>
    <mergeCell ref="AJ61:AM61"/>
    <mergeCell ref="AA60:AF60"/>
    <mergeCell ref="AA61:AF61"/>
    <mergeCell ref="C59:D59"/>
    <mergeCell ref="C58:D58"/>
    <mergeCell ref="AG58:AI58"/>
    <mergeCell ref="AG59:AI59"/>
    <mergeCell ref="AJ58:AM58"/>
    <mergeCell ref="AJ59:AM59"/>
    <mergeCell ref="AA58:AF58"/>
    <mergeCell ref="AA59:AF59"/>
    <mergeCell ref="E58:Q58"/>
    <mergeCell ref="R58:Z58"/>
    <mergeCell ref="E59:Q59"/>
    <mergeCell ref="E60:Q60"/>
    <mergeCell ref="R59:Z59"/>
    <mergeCell ref="R60:Z60"/>
    <mergeCell ref="C63:D63"/>
    <mergeCell ref="C62:D62"/>
    <mergeCell ref="AG62:AI62"/>
    <mergeCell ref="AG63:AI63"/>
    <mergeCell ref="AJ62:AM62"/>
    <mergeCell ref="AJ63:AM63"/>
    <mergeCell ref="AA62:AF62"/>
    <mergeCell ref="AA63:AF63"/>
    <mergeCell ref="C61:D61"/>
    <mergeCell ref="E61:Q61"/>
    <mergeCell ref="E62:Q62"/>
    <mergeCell ref="E63:Q63"/>
    <mergeCell ref="R61:Z61"/>
    <mergeCell ref="R62:Z62"/>
    <mergeCell ref="R63:Z63"/>
    <mergeCell ref="C66:D66"/>
    <mergeCell ref="AG66:AI66"/>
    <mergeCell ref="AG67:AI67"/>
    <mergeCell ref="AJ66:AM66"/>
    <mergeCell ref="AJ67:AM67"/>
    <mergeCell ref="AA66:AF66"/>
    <mergeCell ref="AA67:AF67"/>
    <mergeCell ref="C65:D65"/>
    <mergeCell ref="C64:D64"/>
    <mergeCell ref="AG64:AI64"/>
    <mergeCell ref="AG65:AI65"/>
    <mergeCell ref="AJ64:AM64"/>
    <mergeCell ref="AJ65:AM65"/>
    <mergeCell ref="AA64:AF64"/>
    <mergeCell ref="AA65:AF65"/>
    <mergeCell ref="E64:Q64"/>
    <mergeCell ref="E65:Q65"/>
    <mergeCell ref="E66:Q66"/>
    <mergeCell ref="R64:Z64"/>
    <mergeCell ref="R65:Z65"/>
    <mergeCell ref="R66:Z66"/>
    <mergeCell ref="C69:D69"/>
    <mergeCell ref="C68:D68"/>
    <mergeCell ref="AG68:AI68"/>
    <mergeCell ref="AG69:AI69"/>
    <mergeCell ref="AJ68:AM68"/>
    <mergeCell ref="AJ69:AM69"/>
    <mergeCell ref="AA68:AF68"/>
    <mergeCell ref="AA69:AF69"/>
    <mergeCell ref="C67:D67"/>
    <mergeCell ref="E67:Q67"/>
    <mergeCell ref="E68:Q68"/>
    <mergeCell ref="R67:Z67"/>
    <mergeCell ref="R68:Z68"/>
    <mergeCell ref="E69:Q69"/>
    <mergeCell ref="R69:Z69"/>
    <mergeCell ref="C72:D72"/>
    <mergeCell ref="AG72:AI72"/>
    <mergeCell ref="AG73:AI73"/>
    <mergeCell ref="AJ72:AM72"/>
    <mergeCell ref="AJ73:AM73"/>
    <mergeCell ref="AA72:AF72"/>
    <mergeCell ref="AA73:AF73"/>
    <mergeCell ref="C71:D71"/>
    <mergeCell ref="C70:D70"/>
    <mergeCell ref="AG70:AI70"/>
    <mergeCell ref="AG71:AI71"/>
    <mergeCell ref="AJ70:AM70"/>
    <mergeCell ref="AJ71:AM71"/>
    <mergeCell ref="AA70:AF70"/>
    <mergeCell ref="AA71:AF71"/>
    <mergeCell ref="E70:Q70"/>
    <mergeCell ref="E71:Q71"/>
    <mergeCell ref="E72:Q72"/>
    <mergeCell ref="R70:Z70"/>
    <mergeCell ref="R71:Z71"/>
    <mergeCell ref="R72:Z72"/>
    <mergeCell ref="C75:D75"/>
    <mergeCell ref="C74:D74"/>
    <mergeCell ref="AG74:AI74"/>
    <mergeCell ref="AG75:AI75"/>
    <mergeCell ref="AJ74:AM74"/>
    <mergeCell ref="AJ75:AM75"/>
    <mergeCell ref="AA74:AF74"/>
    <mergeCell ref="AA75:AF75"/>
    <mergeCell ref="C73:D73"/>
    <mergeCell ref="E73:Q73"/>
    <mergeCell ref="R73:Z73"/>
    <mergeCell ref="E74:Q74"/>
    <mergeCell ref="E75:Q75"/>
    <mergeCell ref="R74:Z74"/>
    <mergeCell ref="R75:Z75"/>
    <mergeCell ref="C78:D78"/>
    <mergeCell ref="AG78:AI78"/>
    <mergeCell ref="AG79:AI79"/>
    <mergeCell ref="AJ78:AM78"/>
    <mergeCell ref="AJ79:AM79"/>
    <mergeCell ref="AA78:AF78"/>
    <mergeCell ref="AA79:AF79"/>
    <mergeCell ref="C77:D77"/>
    <mergeCell ref="C76:D76"/>
    <mergeCell ref="AG76:AI76"/>
    <mergeCell ref="AG77:AI77"/>
    <mergeCell ref="AJ76:AM76"/>
    <mergeCell ref="AJ77:AM77"/>
    <mergeCell ref="AA76:AF76"/>
    <mergeCell ref="AA77:AF77"/>
    <mergeCell ref="E76:Q76"/>
    <mergeCell ref="E77:Q77"/>
    <mergeCell ref="E78:Q78"/>
    <mergeCell ref="R76:Z76"/>
    <mergeCell ref="R77:Z77"/>
    <mergeCell ref="R78:Z78"/>
    <mergeCell ref="C81:D81"/>
    <mergeCell ref="C80:D80"/>
    <mergeCell ref="AG80:AI80"/>
    <mergeCell ref="AG81:AI81"/>
    <mergeCell ref="AJ80:AM80"/>
    <mergeCell ref="AJ81:AM81"/>
    <mergeCell ref="AA80:AF80"/>
    <mergeCell ref="AA81:AF81"/>
    <mergeCell ref="C79:D79"/>
    <mergeCell ref="E79:Q79"/>
    <mergeCell ref="E80:Q80"/>
    <mergeCell ref="E81:Q81"/>
    <mergeCell ref="R79:Z79"/>
    <mergeCell ref="R80:Z80"/>
    <mergeCell ref="R81:Z81"/>
    <mergeCell ref="C84:D84"/>
    <mergeCell ref="AG84:AI84"/>
    <mergeCell ref="AG85:AI85"/>
    <mergeCell ref="AJ84:AM84"/>
    <mergeCell ref="AJ85:AM85"/>
    <mergeCell ref="AA84:AF84"/>
    <mergeCell ref="AA85:AF85"/>
    <mergeCell ref="C83:D83"/>
    <mergeCell ref="C82:D82"/>
    <mergeCell ref="AG82:AI82"/>
    <mergeCell ref="AG83:AI83"/>
    <mergeCell ref="AJ82:AM82"/>
    <mergeCell ref="AJ83:AM83"/>
    <mergeCell ref="AA82:AF82"/>
    <mergeCell ref="AA83:AF83"/>
    <mergeCell ref="E82:Q82"/>
    <mergeCell ref="E83:Q83"/>
    <mergeCell ref="R82:Z82"/>
    <mergeCell ref="R83:Z83"/>
    <mergeCell ref="E84:Q84"/>
    <mergeCell ref="R84:Z84"/>
    <mergeCell ref="C87:D87"/>
    <mergeCell ref="C86:D86"/>
    <mergeCell ref="AG86:AI86"/>
    <mergeCell ref="AG87:AI87"/>
    <mergeCell ref="AJ86:AM86"/>
    <mergeCell ref="AJ87:AM87"/>
    <mergeCell ref="AA86:AF86"/>
    <mergeCell ref="AA87:AF87"/>
    <mergeCell ref="C85:D85"/>
    <mergeCell ref="E85:Q85"/>
    <mergeCell ref="E86:Q86"/>
    <mergeCell ref="E87:Q87"/>
    <mergeCell ref="R85:Z85"/>
    <mergeCell ref="R86:Z86"/>
    <mergeCell ref="R87:Z87"/>
    <mergeCell ref="C90:D90"/>
    <mergeCell ref="AG90:AI90"/>
    <mergeCell ref="AG91:AI91"/>
    <mergeCell ref="AJ90:AM90"/>
    <mergeCell ref="AJ91:AM91"/>
    <mergeCell ref="AA90:AF90"/>
    <mergeCell ref="AA91:AF91"/>
    <mergeCell ref="C89:D89"/>
    <mergeCell ref="C88:D88"/>
    <mergeCell ref="AG88:AI88"/>
    <mergeCell ref="AG89:AI89"/>
    <mergeCell ref="AJ88:AM88"/>
    <mergeCell ref="AJ89:AM89"/>
    <mergeCell ref="AA88:AF88"/>
    <mergeCell ref="AA89:AF89"/>
    <mergeCell ref="E88:Q88"/>
    <mergeCell ref="R88:Z88"/>
    <mergeCell ref="E89:Q89"/>
    <mergeCell ref="E90:Q90"/>
    <mergeCell ref="R89:Z89"/>
    <mergeCell ref="R90:Z90"/>
    <mergeCell ref="C93:D93"/>
    <mergeCell ref="C92:D92"/>
    <mergeCell ref="AG92:AI92"/>
    <mergeCell ref="AG93:AI93"/>
    <mergeCell ref="AJ92:AM92"/>
    <mergeCell ref="AJ93:AM93"/>
    <mergeCell ref="AA92:AF92"/>
    <mergeCell ref="AA93:AF93"/>
    <mergeCell ref="C91:D91"/>
    <mergeCell ref="E91:Q91"/>
    <mergeCell ref="E92:Q92"/>
    <mergeCell ref="E93:Q93"/>
    <mergeCell ref="R91:Z91"/>
    <mergeCell ref="R92:Z92"/>
    <mergeCell ref="R93:Z93"/>
    <mergeCell ref="C96:D96"/>
    <mergeCell ref="AG96:AI96"/>
    <mergeCell ref="AG97:AI97"/>
    <mergeCell ref="AJ96:AM96"/>
    <mergeCell ref="AJ97:AM97"/>
    <mergeCell ref="AA96:AF96"/>
    <mergeCell ref="AA97:AF97"/>
    <mergeCell ref="C95:D95"/>
    <mergeCell ref="C94:D94"/>
    <mergeCell ref="AG94:AI94"/>
    <mergeCell ref="AG95:AI95"/>
    <mergeCell ref="AJ94:AM94"/>
    <mergeCell ref="AJ95:AM95"/>
    <mergeCell ref="AA94:AF94"/>
    <mergeCell ref="AA95:AF95"/>
    <mergeCell ref="E94:Q94"/>
    <mergeCell ref="E95:Q95"/>
    <mergeCell ref="E96:Q96"/>
    <mergeCell ref="R94:Z94"/>
    <mergeCell ref="R95:Z95"/>
    <mergeCell ref="R96:Z96"/>
    <mergeCell ref="C99:D99"/>
    <mergeCell ref="C98:D98"/>
    <mergeCell ref="AG98:AI98"/>
    <mergeCell ref="AG99:AI99"/>
    <mergeCell ref="AJ98:AM98"/>
    <mergeCell ref="AJ99:AM99"/>
    <mergeCell ref="AA98:AF98"/>
    <mergeCell ref="AA99:AF99"/>
    <mergeCell ref="C97:D97"/>
    <mergeCell ref="E97:Q97"/>
    <mergeCell ref="E98:Q98"/>
    <mergeCell ref="R97:Z97"/>
    <mergeCell ref="R98:Z98"/>
    <mergeCell ref="E99:Q99"/>
    <mergeCell ref="R99:Z99"/>
    <mergeCell ref="C102:D102"/>
    <mergeCell ref="AG102:AI102"/>
    <mergeCell ref="AG103:AI103"/>
    <mergeCell ref="AJ102:AM102"/>
    <mergeCell ref="AJ103:AM103"/>
    <mergeCell ref="AA102:AF102"/>
    <mergeCell ref="AA103:AF103"/>
    <mergeCell ref="C101:D101"/>
    <mergeCell ref="C100:D100"/>
    <mergeCell ref="AG100:AI100"/>
    <mergeCell ref="AG101:AI101"/>
    <mergeCell ref="AJ100:AM100"/>
    <mergeCell ref="AJ101:AM101"/>
    <mergeCell ref="AA100:AF100"/>
    <mergeCell ref="AA101:AF101"/>
    <mergeCell ref="E100:Q100"/>
    <mergeCell ref="E101:Q101"/>
    <mergeCell ref="E102:Q102"/>
    <mergeCell ref="R100:Z100"/>
    <mergeCell ref="R101:Z101"/>
    <mergeCell ref="R102:Z102"/>
    <mergeCell ref="C105:D105"/>
    <mergeCell ref="C104:D104"/>
    <mergeCell ref="AG104:AI104"/>
    <mergeCell ref="AG105:AI105"/>
    <mergeCell ref="AJ104:AM104"/>
    <mergeCell ref="AJ105:AM105"/>
    <mergeCell ref="AA104:AF104"/>
    <mergeCell ref="AA105:AF105"/>
    <mergeCell ref="C103:D103"/>
    <mergeCell ref="E103:Q103"/>
    <mergeCell ref="R103:Z103"/>
    <mergeCell ref="E104:Q104"/>
    <mergeCell ref="E105:Q105"/>
    <mergeCell ref="R104:Z104"/>
    <mergeCell ref="R105:Z105"/>
    <mergeCell ref="C107:D107"/>
    <mergeCell ref="C106:D106"/>
    <mergeCell ref="AG106:AI106"/>
    <mergeCell ref="AG107:AI107"/>
    <mergeCell ref="AJ106:AM106"/>
    <mergeCell ref="AJ107:AM107"/>
    <mergeCell ref="AA106:AF106"/>
    <mergeCell ref="AA107:AF107"/>
    <mergeCell ref="E106:Q106"/>
    <mergeCell ref="E107:Q107"/>
    <mergeCell ref="R106:Z106"/>
    <mergeCell ref="R107:Z107"/>
    <mergeCell ref="C113:D113"/>
    <mergeCell ref="C112:D112"/>
    <mergeCell ref="AG112:AI112"/>
    <mergeCell ref="AG113:AI113"/>
    <mergeCell ref="AJ112:AM112"/>
    <mergeCell ref="AJ113:AM113"/>
    <mergeCell ref="AA112:AF112"/>
    <mergeCell ref="AA113:AF113"/>
    <mergeCell ref="C111:D111"/>
    <mergeCell ref="E112:Q112"/>
    <mergeCell ref="E113:Q113"/>
    <mergeCell ref="R112:Z112"/>
    <mergeCell ref="R113:Z113"/>
    <mergeCell ref="C110:D110"/>
    <mergeCell ref="AG110:AI110"/>
    <mergeCell ref="AG111:AI111"/>
    <mergeCell ref="AJ110:AM110"/>
    <mergeCell ref="AJ111:AM111"/>
    <mergeCell ref="AA110:AF110"/>
    <mergeCell ref="AA111:AF111"/>
    <mergeCell ref="C109:D109"/>
    <mergeCell ref="C108:D108"/>
    <mergeCell ref="AG108:AI108"/>
    <mergeCell ref="AG109:AI109"/>
    <mergeCell ref="AJ108:AM108"/>
    <mergeCell ref="AJ109:AM109"/>
    <mergeCell ref="E108:Q108"/>
    <mergeCell ref="R108:Z108"/>
    <mergeCell ref="E109:Q109"/>
    <mergeCell ref="E110:Q110"/>
    <mergeCell ref="E111:Q111"/>
    <mergeCell ref="R109:Z109"/>
    <mergeCell ref="R110:Z110"/>
    <mergeCell ref="R111:Z111"/>
    <mergeCell ref="AA108:AF108"/>
    <mergeCell ref="AA109:AF109"/>
    <mergeCell ref="W8:AC9"/>
    <mergeCell ref="AD8:AG9"/>
    <mergeCell ref="E8:G8"/>
    <mergeCell ref="H8:P8"/>
    <mergeCell ref="AG15:AI15"/>
    <mergeCell ref="AG16:AI16"/>
    <mergeCell ref="AA15:AF15"/>
    <mergeCell ref="AA16:AF16"/>
    <mergeCell ref="E11:Q12"/>
    <mergeCell ref="R11:Z12"/>
    <mergeCell ref="AA11:AF12"/>
    <mergeCell ref="AG11:AI12"/>
    <mergeCell ref="E13:Q13"/>
    <mergeCell ref="R13:Z13"/>
    <mergeCell ref="AA13:AF13"/>
    <mergeCell ref="AG13:AI13"/>
    <mergeCell ref="AG14:AI14"/>
    <mergeCell ref="E15:Q15"/>
    <mergeCell ref="E16:Q16"/>
    <mergeCell ref="R15:Z15"/>
    <mergeCell ref="R16:Z16"/>
    <mergeCell ref="R17:Z17"/>
    <mergeCell ref="R18:Z18"/>
    <mergeCell ref="R19:Z19"/>
    <mergeCell ref="R23:Z23"/>
    <mergeCell ref="AK10:AM10"/>
    <mergeCell ref="AJ14:AM14"/>
    <mergeCell ref="AJ15:AM15"/>
    <mergeCell ref="AJ16:AM16"/>
    <mergeCell ref="AJ17:AM17"/>
    <mergeCell ref="AJ18:AM18"/>
    <mergeCell ref="AJ19:AM19"/>
    <mergeCell ref="AJ20:AM20"/>
    <mergeCell ref="AJ21:AM21"/>
    <mergeCell ref="AJ22:AM22"/>
  </mergeCells>
  <phoneticPr fontId="2"/>
  <dataValidations count="2">
    <dataValidation imeMode="halfAlpha" allowBlank="1" showInputMessage="1" showErrorMessage="1" sqref="AV14:AY113" xr:uid="{00000000-0002-0000-0500-000000000000}"/>
    <dataValidation type="list" errorStyle="information" allowBlank="1" showInputMessage="1" showErrorMessage="1" errorTitle="本委託費による経費負担" error="リストから選択してください。" sqref="AG14:AI113" xr:uid="{00000000-0002-0000-0500-000001000000}">
      <formula1>"〇,　"</formula1>
    </dataValidation>
  </dataValidations>
  <printOptions horizontalCentered="1"/>
  <pageMargins left="0.59055118110236227" right="0.19685039370078741" top="0.9055118110236221" bottom="0.47244094488188981" header="0.51181102362204722" footer="0.31496062992125984"/>
  <pageSetup paperSize="9" scale="98" fitToHeight="99" orientation="landscape" r:id="rId1"/>
  <headerFooter alignWithMargins="0">
    <oddHeader>&amp;R&amp;14（様式B2(2)）
&amp;9v200206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A1:DP106"/>
  <sheetViews>
    <sheetView topLeftCell="AV1" zoomScale="90" zoomScaleNormal="90" workbookViewId="0">
      <selection activeCell="BV6" sqref="BV6"/>
    </sheetView>
  </sheetViews>
  <sheetFormatPr defaultColWidth="9" defaultRowHeight="14.25" customHeight="1" outlineLevelCol="1"/>
  <cols>
    <col min="1" max="1" width="4" style="31" customWidth="1"/>
    <col min="2" max="2" width="10.5" style="31" customWidth="1" outlineLevel="1"/>
    <col min="3" max="3" width="9.5" style="31" customWidth="1" outlineLevel="1"/>
    <col min="4" max="4" width="2.875" style="31" customWidth="1" outlineLevel="1"/>
    <col min="5" max="7" width="9" style="31" customWidth="1" outlineLevel="1"/>
    <col min="8" max="8" width="2.625" style="31" customWidth="1" outlineLevel="1"/>
    <col min="9" max="12" width="4.625" style="31" customWidth="1" outlineLevel="1"/>
    <col min="13" max="13" width="4.5" style="31" customWidth="1" outlineLevel="1"/>
    <col min="14" max="14" width="4.875" style="31" customWidth="1" outlineLevel="1"/>
    <col min="15" max="15" width="26.125" style="31" customWidth="1" outlineLevel="1"/>
    <col min="16" max="16" width="20" style="31" customWidth="1" outlineLevel="1"/>
    <col min="17" max="17" width="7.5" style="31" customWidth="1" outlineLevel="1"/>
    <col min="18" max="20" width="7.5" style="33" customWidth="1" outlineLevel="1"/>
    <col min="21" max="21" width="5.75" style="31" customWidth="1"/>
    <col min="22" max="22" width="37.125" style="31" customWidth="1" outlineLevel="1"/>
    <col min="23" max="23" width="4.625" style="31" customWidth="1" outlineLevel="1"/>
    <col min="24" max="24" width="11.875" style="31" customWidth="1" outlineLevel="1"/>
    <col min="25" max="25" width="3.875" style="31" customWidth="1" outlineLevel="1"/>
    <col min="26" max="26" width="14.25" style="31" customWidth="1" outlineLevel="1"/>
    <col min="27" max="28" width="9" style="31" customWidth="1" outlineLevel="1"/>
    <col min="29" max="29" width="18.25" style="31" customWidth="1" outlineLevel="1"/>
    <col min="30" max="30" width="9" style="31" customWidth="1" outlineLevel="1"/>
    <col min="31" max="31" width="9.125" style="34" customWidth="1" outlineLevel="1"/>
    <col min="32" max="32" width="9" style="31" customWidth="1" outlineLevel="1"/>
    <col min="33" max="33" width="11" style="31" customWidth="1" outlineLevel="1"/>
    <col min="34" max="34" width="9" style="31" customWidth="1" outlineLevel="1"/>
    <col min="35" max="35" width="3.375" style="31" customWidth="1" outlineLevel="1"/>
    <col min="36" max="36" width="3.5" style="31" customWidth="1" outlineLevel="1"/>
    <col min="37" max="44" width="3.375" style="31" customWidth="1" outlineLevel="1"/>
    <col min="45" max="45" width="5.75" style="31" customWidth="1"/>
    <col min="46" max="46" width="14.125" style="31" customWidth="1" outlineLevel="1"/>
    <col min="47" max="53" width="3.625" style="31" customWidth="1" outlineLevel="1"/>
    <col min="54" max="54" width="4" style="35" customWidth="1" outlineLevel="1"/>
    <col min="55" max="62" width="9" style="31" customWidth="1" outlineLevel="1"/>
    <col min="63" max="63" width="3.375" style="31" customWidth="1" outlineLevel="1"/>
    <col min="64" max="64" width="4" style="35" customWidth="1" outlineLevel="1"/>
    <col min="65" max="65" width="2.75" style="31" customWidth="1" outlineLevel="1"/>
    <col min="66" max="66" width="8.5" style="31" customWidth="1" outlineLevel="1"/>
    <col min="67" max="67" width="2.75" style="31" customWidth="1" outlineLevel="1"/>
    <col min="68" max="68" width="9.25" style="31" customWidth="1" outlineLevel="1"/>
    <col min="69" max="69" width="2.75" style="31" customWidth="1" outlineLevel="1"/>
    <col min="70" max="70" width="9.25" style="31" customWidth="1" outlineLevel="1"/>
    <col min="71" max="71" width="2.75" style="31" customWidth="1" outlineLevel="1"/>
    <col min="72" max="72" width="9.25" style="31" customWidth="1" outlineLevel="1"/>
    <col min="73" max="74" width="9" style="31" customWidth="1" outlineLevel="1"/>
    <col min="75" max="75" width="16" style="31" customWidth="1" outlineLevel="1"/>
    <col min="76" max="76" width="9" style="31" customWidth="1" outlineLevel="1"/>
    <col min="77" max="77" width="9.125" style="34" customWidth="1" outlineLevel="1"/>
    <col min="78" max="79" width="9" style="31" customWidth="1" outlineLevel="1"/>
    <col min="80" max="80" width="11" style="31" customWidth="1" outlineLevel="1"/>
    <col min="81" max="81" width="9" style="31" customWidth="1" outlineLevel="1"/>
    <col min="82" max="83" width="23.75" style="31" customWidth="1" outlineLevel="1"/>
    <col min="84" max="86" width="15.625" style="31" customWidth="1" outlineLevel="1"/>
    <col min="87" max="87" width="9" style="31"/>
    <col min="88" max="88" width="6" style="32" bestFit="1" customWidth="1"/>
    <col min="89" max="89" width="2" style="31" customWidth="1"/>
    <col min="90" max="91" width="9" style="31"/>
    <col min="92" max="92" width="5" style="31" customWidth="1"/>
    <col min="93" max="93" width="8" style="31" customWidth="1"/>
    <col min="94" max="94" width="5.625" style="31" customWidth="1"/>
    <col min="95" max="95" width="4.875" style="31" customWidth="1"/>
    <col min="96" max="96" width="6" style="32" bestFit="1" customWidth="1"/>
    <col min="97" max="97" width="2" style="31" customWidth="1"/>
    <col min="98" max="99" width="9" style="31"/>
    <col min="100" max="100" width="6" style="31" customWidth="1"/>
    <col min="101" max="101" width="8" style="31" customWidth="1"/>
    <col min="102" max="102" width="5.625" style="31" customWidth="1"/>
    <col min="103" max="103" width="4.875" style="31" customWidth="1"/>
    <col min="104" max="104" width="6" style="32" bestFit="1" customWidth="1"/>
    <col min="105" max="105" width="2" style="31" customWidth="1"/>
    <col min="106" max="107" width="9" style="31"/>
    <col min="108" max="108" width="6" style="31" customWidth="1"/>
    <col min="109" max="109" width="8" style="31" customWidth="1"/>
    <col min="110" max="110" width="5.625" style="31" customWidth="1"/>
    <col min="111" max="111" width="4.875" style="31" customWidth="1"/>
    <col min="112" max="112" width="6" style="32" bestFit="1" customWidth="1"/>
    <col min="113" max="113" width="2" style="31" customWidth="1"/>
    <col min="114" max="115" width="9" style="31"/>
    <col min="116" max="116" width="6" style="31" customWidth="1"/>
    <col min="117" max="117" width="8" style="31" customWidth="1"/>
    <col min="118" max="118" width="5.625" style="31" customWidth="1"/>
    <col min="119" max="119" width="4.875" style="31" customWidth="1"/>
    <col min="120" max="120" width="3.375" style="31" customWidth="1"/>
    <col min="121" max="16384" width="9" style="31"/>
  </cols>
  <sheetData>
    <row r="1" spans="1:120" ht="14.25" customHeight="1" thickBot="1">
      <c r="A1" s="25" t="s">
        <v>258</v>
      </c>
      <c r="B1" s="25"/>
      <c r="C1" s="25"/>
      <c r="D1" s="25"/>
      <c r="E1" s="25"/>
      <c r="F1" s="25"/>
      <c r="G1" s="25"/>
      <c r="H1" s="25"/>
      <c r="I1" s="25"/>
      <c r="J1" s="25"/>
      <c r="K1" s="25"/>
      <c r="L1" s="25"/>
      <c r="M1" s="25"/>
      <c r="N1" s="25"/>
      <c r="O1" s="25"/>
      <c r="P1" s="25"/>
      <c r="Q1" s="25"/>
      <c r="R1" s="25"/>
      <c r="S1" s="25"/>
      <c r="T1" s="25"/>
      <c r="U1" s="26" t="s">
        <v>299</v>
      </c>
      <c r="V1" s="26"/>
      <c r="W1" s="26"/>
      <c r="X1" s="26"/>
      <c r="Y1" s="26"/>
      <c r="Z1" s="26"/>
      <c r="AA1" s="26"/>
      <c r="AB1" s="26"/>
      <c r="AC1" s="26"/>
      <c r="AD1" s="26"/>
      <c r="AE1" s="27"/>
      <c r="AF1" s="26"/>
      <c r="AG1" s="26"/>
      <c r="AH1" s="26"/>
      <c r="AI1" s="26"/>
      <c r="AJ1" s="26"/>
      <c r="AK1" s="26"/>
      <c r="AL1" s="26"/>
      <c r="AM1" s="26"/>
      <c r="AN1" s="26"/>
      <c r="AO1" s="26"/>
      <c r="AP1" s="26"/>
      <c r="AQ1" s="26"/>
      <c r="AR1" s="26"/>
      <c r="AS1" s="28" t="s">
        <v>259</v>
      </c>
      <c r="AT1" s="28"/>
      <c r="AU1" s="28"/>
      <c r="AV1" s="28"/>
      <c r="AW1" s="28"/>
      <c r="AX1" s="28"/>
      <c r="AY1" s="28"/>
      <c r="AZ1" s="28"/>
      <c r="BA1" s="28"/>
      <c r="BB1" s="29"/>
      <c r="BC1" s="28"/>
      <c r="BD1" s="28"/>
      <c r="BE1" s="28"/>
      <c r="BF1" s="28"/>
      <c r="BG1" s="28"/>
      <c r="BH1" s="28"/>
      <c r="BI1" s="28"/>
      <c r="BJ1" s="28"/>
      <c r="BK1" s="28"/>
      <c r="BL1" s="29"/>
      <c r="BM1" s="28"/>
      <c r="BN1" s="28"/>
      <c r="BO1" s="28"/>
      <c r="BP1" s="28"/>
      <c r="BQ1" s="28"/>
      <c r="BR1" s="28"/>
      <c r="BS1" s="28"/>
      <c r="BT1" s="28"/>
      <c r="BU1" s="28"/>
      <c r="BV1" s="28"/>
      <c r="BW1" s="28"/>
      <c r="BX1" s="28"/>
      <c r="BY1" s="30"/>
      <c r="BZ1" s="28"/>
      <c r="CA1" s="28"/>
      <c r="CB1" s="28"/>
      <c r="CC1" s="28"/>
      <c r="CD1" s="28"/>
      <c r="CE1" s="28"/>
      <c r="CF1" s="28"/>
      <c r="CG1" s="28"/>
      <c r="CH1" s="28"/>
    </row>
    <row r="2" spans="1:120" ht="14.25" customHeight="1">
      <c r="CJ2" s="36" t="s">
        <v>254</v>
      </c>
      <c r="CK2" s="37"/>
      <c r="CL2" s="37"/>
      <c r="CM2" s="37"/>
      <c r="CN2" s="37"/>
      <c r="CO2" s="37"/>
      <c r="CP2" s="37"/>
      <c r="CQ2" s="37"/>
      <c r="CR2" s="38"/>
      <c r="CS2" s="37"/>
      <c r="CT2" s="37"/>
      <c r="CU2" s="37"/>
      <c r="CV2" s="37"/>
      <c r="CW2" s="37"/>
      <c r="CX2" s="37"/>
      <c r="CY2" s="37"/>
      <c r="CZ2" s="37" t="s">
        <v>254</v>
      </c>
      <c r="DA2" s="37"/>
      <c r="DB2" s="37"/>
      <c r="DC2" s="37"/>
      <c r="DD2" s="37"/>
      <c r="DE2" s="37"/>
      <c r="DF2" s="37"/>
      <c r="DG2" s="37"/>
      <c r="DH2" s="37"/>
      <c r="DI2" s="37"/>
      <c r="DJ2" s="37"/>
      <c r="DK2" s="37"/>
      <c r="DL2" s="37"/>
      <c r="DM2" s="37"/>
      <c r="DN2" s="37"/>
      <c r="DO2" s="37"/>
      <c r="DP2" s="39"/>
    </row>
    <row r="3" spans="1:120" ht="14.25" customHeight="1">
      <c r="O3" s="34" t="s">
        <v>586</v>
      </c>
      <c r="AB3" s="31" t="s">
        <v>267</v>
      </c>
      <c r="BC3" s="25" t="s">
        <v>287</v>
      </c>
      <c r="BD3" s="25" t="s">
        <v>539</v>
      </c>
      <c r="BE3" s="25"/>
      <c r="BF3" s="25"/>
      <c r="BG3" s="25"/>
      <c r="BH3" s="25"/>
      <c r="BI3" s="25"/>
      <c r="BJ3" s="25"/>
      <c r="BM3" s="25" t="s">
        <v>311</v>
      </c>
      <c r="BN3" s="25"/>
      <c r="BO3" s="25"/>
      <c r="BP3" s="25"/>
      <c r="BQ3" s="25"/>
      <c r="BR3" s="25"/>
      <c r="BS3" s="25"/>
      <c r="BT3" s="25"/>
      <c r="BV3" s="31" t="s">
        <v>267</v>
      </c>
      <c r="CJ3" s="40"/>
      <c r="CK3" s="35"/>
      <c r="CL3" s="35"/>
      <c r="CM3" s="35"/>
      <c r="CN3" s="35"/>
      <c r="CO3" s="35"/>
      <c r="CP3" s="35"/>
      <c r="CQ3" s="35"/>
      <c r="CR3" s="41"/>
      <c r="CS3" s="35"/>
      <c r="CT3" s="35"/>
      <c r="CU3" s="35"/>
      <c r="CV3" s="35"/>
      <c r="CW3" s="35"/>
      <c r="CX3" s="35"/>
      <c r="CY3" s="35"/>
      <c r="CZ3" s="41"/>
      <c r="DA3" s="35"/>
      <c r="DB3" s="35"/>
      <c r="DC3" s="35"/>
      <c r="DD3" s="35"/>
      <c r="DE3" s="35"/>
      <c r="DF3" s="35"/>
      <c r="DG3" s="35"/>
      <c r="DH3" s="41"/>
      <c r="DI3" s="35"/>
      <c r="DJ3" s="35"/>
      <c r="DK3" s="35"/>
      <c r="DL3" s="35"/>
      <c r="DM3" s="35"/>
      <c r="DN3" s="35"/>
      <c r="DO3" s="35"/>
      <c r="DP3" s="42"/>
    </row>
    <row r="4" spans="1:120" ht="14.25" customHeight="1">
      <c r="B4" s="31" t="s">
        <v>219</v>
      </c>
      <c r="J4" s="43"/>
      <c r="K4" s="43"/>
      <c r="L4" s="43"/>
      <c r="M4" s="43"/>
      <c r="O4" s="43"/>
      <c r="P4" s="43"/>
      <c r="R4" s="44"/>
      <c r="S4" s="44"/>
      <c r="T4" s="44"/>
      <c r="AE4" s="34" t="s">
        <v>268</v>
      </c>
      <c r="BC4" s="31" t="e">
        <f>$G$6</f>
        <v>#N/A</v>
      </c>
      <c r="BD4" s="31" t="e">
        <f>$G$7</f>
        <v>#N/A</v>
      </c>
      <c r="BE4" s="31" t="e">
        <f>$G$8</f>
        <v>#N/A</v>
      </c>
      <c r="BF4" s="31" t="e">
        <f>$G$9</f>
        <v>#N/A</v>
      </c>
      <c r="BG4" s="31" t="e">
        <f>$G$6</f>
        <v>#N/A</v>
      </c>
      <c r="BH4" s="31" t="e">
        <f>$G$7</f>
        <v>#N/A</v>
      </c>
      <c r="BI4" s="31" t="e">
        <f>$G$8</f>
        <v>#N/A</v>
      </c>
      <c r="BJ4" s="31" t="e">
        <f>$G$9</f>
        <v>#N/A</v>
      </c>
      <c r="BY4" s="34" t="s">
        <v>268</v>
      </c>
      <c r="CG4" s="31" t="s">
        <v>302</v>
      </c>
      <c r="CJ4" s="40"/>
      <c r="CK4" s="45" t="s">
        <v>246</v>
      </c>
      <c r="CL4" s="35"/>
      <c r="CM4" s="35"/>
      <c r="CN4" s="35"/>
      <c r="CO4" s="35"/>
      <c r="CP4" s="35"/>
      <c r="CQ4" s="35"/>
      <c r="CR4" s="41"/>
      <c r="CS4" s="45" t="s">
        <v>246</v>
      </c>
      <c r="CT4" s="35"/>
      <c r="CU4" s="35"/>
      <c r="CV4" s="35"/>
      <c r="CW4" s="35"/>
      <c r="CX4" s="35"/>
      <c r="CY4" s="35"/>
      <c r="CZ4" s="41"/>
      <c r="DA4" s="45" t="s">
        <v>246</v>
      </c>
      <c r="DB4" s="35"/>
      <c r="DC4" s="35"/>
      <c r="DD4" s="35"/>
      <c r="DE4" s="35"/>
      <c r="DF4" s="35"/>
      <c r="DG4" s="35"/>
      <c r="DH4" s="41"/>
      <c r="DI4" s="45" t="s">
        <v>246</v>
      </c>
      <c r="DJ4" s="35"/>
      <c r="DK4" s="35"/>
      <c r="DL4" s="35"/>
      <c r="DM4" s="35"/>
      <c r="DN4" s="35"/>
      <c r="DO4" s="35"/>
      <c r="DP4" s="42"/>
    </row>
    <row r="5" spans="1:120" ht="14.25" customHeight="1" thickBot="1">
      <c r="B5" s="31" t="s">
        <v>264</v>
      </c>
      <c r="C5" s="31" t="s">
        <v>263</v>
      </c>
      <c r="F5" s="31" t="s">
        <v>209</v>
      </c>
      <c r="G5" s="31" t="s">
        <v>218</v>
      </c>
      <c r="M5" s="43"/>
      <c r="O5" s="31" t="s">
        <v>265</v>
      </c>
      <c r="P5" s="31" t="s">
        <v>266</v>
      </c>
      <c r="V5" s="31" t="s">
        <v>210</v>
      </c>
      <c r="AB5" s="46" t="s">
        <v>248</v>
      </c>
      <c r="AC5" s="46"/>
      <c r="AD5" s="46"/>
      <c r="AE5" s="34" t="s">
        <v>223</v>
      </c>
      <c r="AG5" s="31" t="s">
        <v>223</v>
      </c>
      <c r="AH5" s="47"/>
      <c r="AI5" s="48" t="str">
        <f>V7</f>
        <v>①論文＿相手国側参加者等との共著論文</v>
      </c>
      <c r="AJ5" s="48" t="str">
        <f>V8</f>
        <v>②論文＿相手国側参加者等を含まない論文</v>
      </c>
      <c r="AK5" s="49" t="str">
        <f>V9</f>
        <v>③学会＿口頭発表（国内）</v>
      </c>
      <c r="AL5" s="51" t="str">
        <f>V10</f>
        <v>④学会＿口頭発表（国外）</v>
      </c>
      <c r="AM5" s="49" t="str">
        <f>V11</f>
        <v>⑤学会＿ポスター発表（国内）</v>
      </c>
      <c r="AN5" s="51" t="str">
        <f>V12</f>
        <v>⑥学会＿ポスター発表（国外）</v>
      </c>
      <c r="AO5" s="48" t="str">
        <f>V13</f>
        <v>⑦出版</v>
      </c>
      <c r="AP5" s="49">
        <f>V14</f>
        <v>0</v>
      </c>
      <c r="AQ5" s="51">
        <f>V15</f>
        <v>0</v>
      </c>
      <c r="AR5" s="52"/>
      <c r="AT5" s="31" t="s">
        <v>260</v>
      </c>
      <c r="BC5" s="31" t="s">
        <v>305</v>
      </c>
      <c r="BD5" s="31" t="s">
        <v>305</v>
      </c>
      <c r="BE5" s="31" t="s">
        <v>305</v>
      </c>
      <c r="BF5" s="31" t="s">
        <v>305</v>
      </c>
      <c r="BG5" s="46" t="s">
        <v>304</v>
      </c>
      <c r="BH5" s="46" t="s">
        <v>304</v>
      </c>
      <c r="BI5" s="46" t="s">
        <v>304</v>
      </c>
      <c r="BJ5" s="46" t="s">
        <v>304</v>
      </c>
      <c r="BN5" s="31" t="e">
        <f>G6</f>
        <v>#N/A</v>
      </c>
      <c r="BP5" s="31" t="e">
        <f>G7</f>
        <v>#N/A</v>
      </c>
      <c r="BR5" s="31" t="e">
        <f>G8</f>
        <v>#N/A</v>
      </c>
      <c r="BT5" s="31" t="e">
        <f>G9</f>
        <v>#N/A</v>
      </c>
      <c r="BV5" s="46" t="s">
        <v>248</v>
      </c>
      <c r="BW5" s="46"/>
      <c r="BX5" s="46"/>
      <c r="BY5" s="34" t="s">
        <v>223</v>
      </c>
      <c r="CA5" s="31" t="s">
        <v>303</v>
      </c>
      <c r="CC5" s="47"/>
      <c r="CD5" s="49" t="str">
        <f>AT6</f>
        <v>派遣＿相手国</v>
      </c>
      <c r="CE5" s="50" t="str">
        <f>AT7</f>
        <v>派遣＿第三国</v>
      </c>
      <c r="CF5" s="50" t="str">
        <f>AT8</f>
        <v>受入</v>
      </c>
      <c r="CG5" s="53">
        <f>AT9</f>
        <v>0</v>
      </c>
      <c r="CH5" s="52"/>
      <c r="CJ5" s="40"/>
      <c r="CK5" s="54" t="e">
        <f>G6</f>
        <v>#N/A</v>
      </c>
      <c r="CL5" s="55"/>
      <c r="CM5" s="55"/>
      <c r="CN5" s="55"/>
      <c r="CO5" s="55"/>
      <c r="CP5" s="55"/>
      <c r="CQ5" s="55"/>
      <c r="CR5" s="41"/>
      <c r="CS5" s="56" t="e">
        <f>G7</f>
        <v>#N/A</v>
      </c>
      <c r="CT5" s="57"/>
      <c r="CU5" s="57"/>
      <c r="CV5" s="57"/>
      <c r="CW5" s="57"/>
      <c r="CX5" s="57"/>
      <c r="CY5" s="57"/>
      <c r="CZ5" s="41"/>
      <c r="DA5" s="54" t="e">
        <f>G8</f>
        <v>#N/A</v>
      </c>
      <c r="DB5" s="55"/>
      <c r="DC5" s="55"/>
      <c r="DD5" s="55"/>
      <c r="DE5" s="55"/>
      <c r="DF5" s="55"/>
      <c r="DG5" s="55"/>
      <c r="DH5" s="41"/>
      <c r="DI5" s="56" t="e">
        <f>G9</f>
        <v>#N/A</v>
      </c>
      <c r="DJ5" s="57"/>
      <c r="DK5" s="57"/>
      <c r="DL5" s="57"/>
      <c r="DM5" s="57"/>
      <c r="DN5" s="57"/>
      <c r="DO5" s="57"/>
      <c r="DP5" s="42"/>
    </row>
    <row r="6" spans="1:120" ht="14.25" customHeight="1" thickBot="1">
      <c r="B6" s="58">
        <v>43191</v>
      </c>
      <c r="C6" s="59">
        <v>2018</v>
      </c>
      <c r="E6" s="60" t="s">
        <v>211</v>
      </c>
      <c r="F6" s="61" t="e">
        <f>VLOOKUP('【B1(1)】日本側参加者リスト'!H6,JSPS管理!$B$6:$C$22,2)</f>
        <v>#N/A</v>
      </c>
      <c r="G6" s="62" t="e">
        <f>CONCATENATE(F6,"年度")</f>
        <v>#N/A</v>
      </c>
      <c r="I6" s="62"/>
      <c r="J6" s="62"/>
      <c r="K6" s="62"/>
      <c r="L6" s="62"/>
      <c r="M6" s="43"/>
      <c r="O6" s="62"/>
      <c r="P6" s="62"/>
      <c r="V6" s="62"/>
      <c r="AB6" s="46">
        <f>'【B1(4)】研究発表'!D14</f>
        <v>0</v>
      </c>
      <c r="AC6" s="63">
        <f>'【B1(4)】研究発表'!F14</f>
        <v>0</v>
      </c>
      <c r="AD6" s="46" t="str">
        <f>IF(MID(AC6,2,2)="学会",IF('【B1(4)】研究発表'!AL14="〇","〇",""),"")</f>
        <v/>
      </c>
      <c r="AE6" s="64" t="str">
        <f>CONCATENATE(AB6,AC6,AD6)</f>
        <v>00</v>
      </c>
      <c r="AH6" s="65" t="e">
        <f>G6</f>
        <v>#N/A</v>
      </c>
      <c r="AI6" s="66" t="e">
        <f>CONCATENATE($AH6,AI$5)</f>
        <v>#N/A</v>
      </c>
      <c r="AJ6" s="66" t="e">
        <f>CONCATENATE($AH6,AJ$5)</f>
        <v>#N/A</v>
      </c>
      <c r="AK6" s="67" t="e">
        <f>CONCATENATE($AH6,AK$5)</f>
        <v>#N/A</v>
      </c>
      <c r="AL6" s="69" t="e">
        <f t="shared" ref="AK6:AQ9" si="0">CONCATENATE($AH6,AL$5)</f>
        <v>#N/A</v>
      </c>
      <c r="AM6" s="67" t="e">
        <f t="shared" si="0"/>
        <v>#N/A</v>
      </c>
      <c r="AN6" s="69" t="e">
        <f t="shared" si="0"/>
        <v>#N/A</v>
      </c>
      <c r="AO6" s="66" t="e">
        <f t="shared" si="0"/>
        <v>#N/A</v>
      </c>
      <c r="AP6" s="67" t="e">
        <f>CONCATENATE($AH6,AP$5)</f>
        <v>#N/A</v>
      </c>
      <c r="AQ6" s="69" t="e">
        <f>CONCATENATE($AH6,AQ$5)</f>
        <v>#N/A</v>
      </c>
      <c r="AT6" s="62" t="s">
        <v>261</v>
      </c>
      <c r="AW6" s="33"/>
      <c r="AX6" s="33"/>
      <c r="AY6" s="33"/>
      <c r="AZ6" s="33"/>
      <c r="BA6" s="317"/>
      <c r="BB6" s="70">
        <v>1</v>
      </c>
      <c r="BC6" s="62" t="e">
        <f>IF(AND($BV6=$BC$4,$BW6="派遣＿相手国"),(DATEDIF('【B1(3)】派遣・受入実績'!$V15,'【B1(3)】派遣・受入実績'!$Y15,"d")),"")</f>
        <v>#N/A</v>
      </c>
      <c r="BD6" s="62" t="e">
        <f>IF(AND($BV6=$BD$4,$BW6="派遣＿相手国"),(DATEDIF('【B1(3)】派遣・受入実績'!$V15,'【B1(3)】派遣・受入実績'!$Y15,"d")),"")</f>
        <v>#N/A</v>
      </c>
      <c r="BE6" s="62" t="e">
        <f>IF(AND($BV6=$BE$4,$BW6="派遣＿相手国"),(DATEDIF('【B1(3)】派遣・受入実績'!$V15,'【B1(3)】派遣・受入実績'!$Y15,"d")),"")</f>
        <v>#N/A</v>
      </c>
      <c r="BF6" s="62" t="e">
        <f>IF(AND($BV6=$BF$4,$BW6="派遣＿相手国"),(DATEDIF('【B1(3)】派遣・受入実績'!$V15,'【B1(3)】派遣・受入実績'!$Y15,"d")),"")</f>
        <v>#N/A</v>
      </c>
      <c r="BG6" s="62" t="e">
        <f>IF(AND($BV6=$BG$4,CONCATENATE($BW6,$BX6)="受入有"),(DATEDIF('【B1(3)】派遣・受入実績'!$V15,'【B1(3)】派遣・受入実績'!$Y15,"d")),"")</f>
        <v>#N/A</v>
      </c>
      <c r="BH6" s="62" t="e">
        <f>IF(AND($BV6=$BH$4,CONCATENATE($BW6,$BX6)="受入有"),(DATEDIF('【B1(3)】派遣・受入実績'!$V15,'【B1(3)】派遣・受入実績'!$Y15,"d")),"")</f>
        <v>#N/A</v>
      </c>
      <c r="BI6" s="62" t="e">
        <f>IF(AND($BV6=$BI$4,CONCATENATE($BW6,$BX6)="受入有"),(DATEDIF('【B1(3)】派遣・受入実績'!$V15,'【B1(3)】派遣・受入実績'!$Y15,"d")),"")</f>
        <v>#N/A</v>
      </c>
      <c r="BJ6" s="62" t="e">
        <f>IF(AND($BV6=$BJ$4,CONCATENATE($BW6,$BX6)="受入有"),(DATEDIF('【B1(3)】派遣・受入実績'!$V15,'【B1(3)】派遣・受入実績'!$Y15,"d")),"")</f>
        <v>#N/A</v>
      </c>
      <c r="BL6" s="70">
        <v>1</v>
      </c>
      <c r="BM6" s="62" t="e">
        <f>IF(BN6="",0,1)</f>
        <v>#N/A</v>
      </c>
      <c r="BN6" s="62" t="e">
        <f>IF(AND(BN$5=BV6,'【B1(3)】派遣・受入実績'!AJ15&lt;&gt;""),'【B1(3)】派遣・受入実績'!AJ15,"")</f>
        <v>#N/A</v>
      </c>
      <c r="BO6" s="62" t="e">
        <f>IF(BP6="",0,1)</f>
        <v>#N/A</v>
      </c>
      <c r="BP6" s="62" t="e">
        <f>IF(AND(BP$5=BV6,'【B1(3)】派遣・受入実績'!AJ15&lt;&gt;""),'【B1(3)】派遣・受入実績'!AJ15,"")</f>
        <v>#N/A</v>
      </c>
      <c r="BQ6" s="62" t="e">
        <f>IF(BR6="",0,1)</f>
        <v>#N/A</v>
      </c>
      <c r="BR6" s="62" t="e">
        <f>IF(AND(BR$5=BV6,'【B1(3)】派遣・受入実績'!AJ15&lt;&gt;""),'【B1(3)】派遣・受入実績'!AJ15,"")</f>
        <v>#N/A</v>
      </c>
      <c r="BS6" s="62" t="e">
        <f>IF(BT6="",0,1)</f>
        <v>#N/A</v>
      </c>
      <c r="BT6" s="62" t="e">
        <f>IF(AND(BT$5=BV6,'【B1(3)】派遣・受入実績'!AJ15&lt;&gt;""),'【B1(3)】派遣・受入実績'!AJ15,"")</f>
        <v>#N/A</v>
      </c>
      <c r="BV6" s="71">
        <f>'【B1(3)】派遣・受入実績'!D15</f>
        <v>0</v>
      </c>
      <c r="BW6" s="63">
        <f>'【B1(3)】派遣・受入実績'!F15</f>
        <v>0</v>
      </c>
      <c r="BX6" s="71" t="str">
        <f>IF('【B1(3)】派遣・受入実績'!T15="〇","有","")</f>
        <v>有</v>
      </c>
      <c r="BY6" s="64" t="str">
        <f t="shared" ref="BY6:BY37" si="1">CONCATENATE(BV6,BW6,BX6)</f>
        <v>00有</v>
      </c>
      <c r="CA6" s="72" t="s">
        <v>223</v>
      </c>
      <c r="CB6" s="73"/>
      <c r="CC6" s="74" t="e">
        <f>G6</f>
        <v>#N/A</v>
      </c>
      <c r="CD6" s="67" t="e">
        <f>CONCATENATE($CC6,CD$5)</f>
        <v>#N/A</v>
      </c>
      <c r="CE6" s="67" t="e">
        <f t="shared" ref="CE6:CG9" si="2">CONCATENATE($CC6,CE$5)</f>
        <v>#N/A</v>
      </c>
      <c r="CF6" s="67" t="e">
        <f t="shared" si="2"/>
        <v>#N/A</v>
      </c>
      <c r="CG6" s="75" t="e">
        <f t="shared" si="2"/>
        <v>#N/A</v>
      </c>
      <c r="CJ6" s="40"/>
      <c r="CK6" s="55"/>
      <c r="CL6" s="55" t="s">
        <v>232</v>
      </c>
      <c r="CM6" s="107">
        <f>CP6+CM7</f>
        <v>0</v>
      </c>
      <c r="CN6" s="55"/>
      <c r="CO6" s="55" t="s">
        <v>233</v>
      </c>
      <c r="CP6" s="76">
        <f>CN32</f>
        <v>0</v>
      </c>
      <c r="CQ6" s="55"/>
      <c r="CR6" s="41"/>
      <c r="CS6" s="57"/>
      <c r="CT6" s="57" t="s">
        <v>232</v>
      </c>
      <c r="CU6" s="107">
        <f>CU7+CX6</f>
        <v>0</v>
      </c>
      <c r="CV6" s="57"/>
      <c r="CW6" s="57" t="s">
        <v>233</v>
      </c>
      <c r="CX6" s="76">
        <f>CV32</f>
        <v>0</v>
      </c>
      <c r="CY6" s="57"/>
      <c r="CZ6" s="41"/>
      <c r="DA6" s="55"/>
      <c r="DB6" s="55" t="s">
        <v>232</v>
      </c>
      <c r="DC6" s="107">
        <f>DC7+DF6</f>
        <v>0</v>
      </c>
      <c r="DD6" s="55"/>
      <c r="DE6" s="55" t="s">
        <v>233</v>
      </c>
      <c r="DF6" s="76">
        <f>DD32</f>
        <v>0</v>
      </c>
      <c r="DG6" s="55"/>
      <c r="DH6" s="41"/>
      <c r="DI6" s="57"/>
      <c r="DJ6" s="57" t="s">
        <v>232</v>
      </c>
      <c r="DK6" s="107">
        <f>DN6+DK7</f>
        <v>0</v>
      </c>
      <c r="DL6" s="57"/>
      <c r="DM6" s="57" t="s">
        <v>233</v>
      </c>
      <c r="DN6" s="76">
        <f>DL32</f>
        <v>0</v>
      </c>
      <c r="DO6" s="57"/>
      <c r="DP6" s="42"/>
    </row>
    <row r="7" spans="1:120" ht="14.25" customHeight="1" thickBot="1">
      <c r="B7" s="58">
        <v>43556</v>
      </c>
      <c r="C7" s="59">
        <v>2019</v>
      </c>
      <c r="E7" s="60" t="s">
        <v>212</v>
      </c>
      <c r="F7" s="61" t="e">
        <f>F6+1</f>
        <v>#N/A</v>
      </c>
      <c r="G7" s="62" t="e">
        <f>CONCATENATE(F7,"年度")</f>
        <v>#N/A</v>
      </c>
      <c r="I7" s="62"/>
      <c r="J7" s="62"/>
      <c r="K7" s="62"/>
      <c r="L7" s="62"/>
      <c r="M7" s="43"/>
      <c r="O7" s="62" t="str">
        <f>IF(OR('【B1(1)】日本側参加者リスト'!N11="",'【B1(1)】日本側参加者リスト'!AU11=1),"",'【B1(1)】日本側参加者リスト'!N11)</f>
        <v/>
      </c>
      <c r="P7" s="62" t="str">
        <f>IF(OR('【B1(2)】相手国側参加者リスト'!K12="",'【B1(2)】相手国側参加者リスト'!AU12=1),"",'【B1(2)】相手国側参加者リスト'!K12)</f>
        <v/>
      </c>
      <c r="V7" s="62" t="s">
        <v>529</v>
      </c>
      <c r="AB7" s="46">
        <f>'【B1(4)】研究発表'!D15</f>
        <v>0</v>
      </c>
      <c r="AC7" s="71">
        <f>'【B1(4)】研究発表'!F15</f>
        <v>0</v>
      </c>
      <c r="AD7" s="46" t="str">
        <f>IF(MID(AC7,2,2)="学会",IF('【B1(4)】研究発表'!AL15="〇","〇",""),"")</f>
        <v/>
      </c>
      <c r="AE7" s="64" t="str">
        <f t="shared" ref="AE7:AE70" si="3">CONCATENATE(AB7,AC7,AD7)</f>
        <v>00</v>
      </c>
      <c r="AH7" s="65" t="e">
        <f>G7</f>
        <v>#N/A</v>
      </c>
      <c r="AI7" s="66" t="e">
        <f t="shared" ref="AI7:AJ9" si="4">CONCATENATE($AH7,AI$5)</f>
        <v>#N/A</v>
      </c>
      <c r="AJ7" s="66" t="e">
        <f t="shared" si="4"/>
        <v>#N/A</v>
      </c>
      <c r="AK7" s="67" t="e">
        <f t="shared" si="0"/>
        <v>#N/A</v>
      </c>
      <c r="AL7" s="69" t="e">
        <f t="shared" si="0"/>
        <v>#N/A</v>
      </c>
      <c r="AM7" s="67" t="e">
        <f t="shared" si="0"/>
        <v>#N/A</v>
      </c>
      <c r="AN7" s="69" t="e">
        <f t="shared" si="0"/>
        <v>#N/A</v>
      </c>
      <c r="AO7" s="66" t="e">
        <f t="shared" si="0"/>
        <v>#N/A</v>
      </c>
      <c r="AP7" s="67" t="e">
        <f t="shared" si="0"/>
        <v>#N/A</v>
      </c>
      <c r="AQ7" s="69" t="e">
        <f t="shared" si="0"/>
        <v>#N/A</v>
      </c>
      <c r="AR7" s="78"/>
      <c r="AT7" s="62" t="s">
        <v>262</v>
      </c>
      <c r="AW7" s="33"/>
      <c r="AX7" s="33"/>
      <c r="AY7" s="33"/>
      <c r="AZ7" s="33"/>
      <c r="BA7" s="317"/>
      <c r="BB7" s="70">
        <v>2</v>
      </c>
      <c r="BC7" s="62" t="e">
        <f>IF(AND($BV7=$BC$4,$BW7="派遣＿相手国"),(DATEDIF('【B1(3)】派遣・受入実績'!$V16,'【B1(3)】派遣・受入実績'!$Y16,"d")),"")</f>
        <v>#N/A</v>
      </c>
      <c r="BD7" s="62" t="e">
        <f>IF(AND($BV7=$BD$4,$BW7="派遣＿相手国"),(DATEDIF('【B1(3)】派遣・受入実績'!$V16,'【B1(3)】派遣・受入実績'!$Y16,"d")),"")</f>
        <v>#N/A</v>
      </c>
      <c r="BE7" s="62" t="e">
        <f>IF(AND($BV7=$BE$4,$BW7="派遣＿相手国"),(DATEDIF('【B1(3)】派遣・受入実績'!$V16,'【B1(3)】派遣・受入実績'!$Y16,"d")),"")</f>
        <v>#N/A</v>
      </c>
      <c r="BF7" s="62" t="e">
        <f>IF(AND($BV7=$BF$4,$BW7="派遣＿相手国"),(DATEDIF('【B1(3)】派遣・受入実績'!$V16,'【B1(3)】派遣・受入実績'!$Y16,"d")),"")</f>
        <v>#N/A</v>
      </c>
      <c r="BG7" s="62" t="e">
        <f>IF(AND($BV7=$BG$4,CONCATENATE($BW7,$BX7)="受入有"),(DATEDIF('【B1(3)】派遣・受入実績'!$V16,'【B1(3)】派遣・受入実績'!$Y16,"d")),"")</f>
        <v>#N/A</v>
      </c>
      <c r="BH7" s="62" t="e">
        <f>IF(AND($BV7=$BH$4,CONCATENATE($BW7,$BX7)="受入有"),(DATEDIF('【B1(3)】派遣・受入実績'!$V16,'【B1(3)】派遣・受入実績'!$Y16,"d")),"")</f>
        <v>#N/A</v>
      </c>
      <c r="BI7" s="62" t="e">
        <f>IF(AND($BV7=$BI$4,CONCATENATE($BW7,$BX7)="受入有"),(DATEDIF('【B1(3)】派遣・受入実績'!$V16,'【B1(3)】派遣・受入実績'!$Y16,"d")),"")</f>
        <v>#N/A</v>
      </c>
      <c r="BJ7" s="62" t="e">
        <f>IF(AND($BV7=$BJ$4,CONCATENATE($BW7,$BX7)="受入有"),(DATEDIF('【B1(3)】派遣・受入実績'!$V16,'【B1(3)】派遣・受入実績'!$Y16,"d")),"")</f>
        <v>#N/A</v>
      </c>
      <c r="BL7" s="70">
        <v>2</v>
      </c>
      <c r="BM7" s="62" t="e">
        <f>IF(AND(BN7&lt;&gt;"",BN6&lt;&gt;BN7),BM6+1,"")</f>
        <v>#N/A</v>
      </c>
      <c r="BN7" s="62" t="e">
        <f>IF(AND(BN$5=BV7,'【B1(3)】派遣・受入実績'!AJ16&lt;&gt;""),'【B1(3)】派遣・受入実績'!AJ16,"")</f>
        <v>#N/A</v>
      </c>
      <c r="BO7" s="62" t="e">
        <f>IF(AND(BP7&lt;&gt;"",BP6&lt;&gt;BP7),BO6+1,"")</f>
        <v>#N/A</v>
      </c>
      <c r="BP7" s="62" t="e">
        <f>IF(AND(BP$5=BV7,'【B1(3)】派遣・受入実績'!AJ16&lt;&gt;""),'【B1(3)】派遣・受入実績'!AJ16,"")</f>
        <v>#N/A</v>
      </c>
      <c r="BQ7" s="62" t="e">
        <f>IF(AND(BR7&lt;&gt;"",BR6&lt;&gt;BR7),BQ6+1,"")</f>
        <v>#N/A</v>
      </c>
      <c r="BR7" s="62" t="e">
        <f>IF(AND(BR$5=BV7,'【B1(3)】派遣・受入実績'!AJ16&lt;&gt;""),'【B1(3)】派遣・受入実績'!AJ16,"")</f>
        <v>#N/A</v>
      </c>
      <c r="BS7" s="62" t="e">
        <f>IF(AND(BT7&lt;&gt;"",BT6&lt;&gt;BT7),BS6+1,"")</f>
        <v>#N/A</v>
      </c>
      <c r="BT7" s="62" t="e">
        <f>IF(AND(BT$5=BV7,'【B1(3)】派遣・受入実績'!AJ16&lt;&gt;""),'【B1(3)】派遣・受入実績'!AJ16,"")</f>
        <v>#N/A</v>
      </c>
      <c r="BV7" s="71">
        <f>'【B1(3)】派遣・受入実績'!D16</f>
        <v>0</v>
      </c>
      <c r="BW7" s="63">
        <f>'【B1(3)】派遣・受入実績'!F16</f>
        <v>0</v>
      </c>
      <c r="BX7" s="71" t="str">
        <f>IF('【B1(3)】派遣・受入実績'!T16="〇","有","")</f>
        <v/>
      </c>
      <c r="BY7" s="64" t="str">
        <f t="shared" si="1"/>
        <v>00</v>
      </c>
      <c r="CA7" s="79"/>
      <c r="CB7" s="80"/>
      <c r="CC7" s="81" t="e">
        <f>G7</f>
        <v>#N/A</v>
      </c>
      <c r="CD7" s="67" t="e">
        <f>CONCATENATE($CC7,CD$5)</f>
        <v>#N/A</v>
      </c>
      <c r="CE7" s="67" t="e">
        <f t="shared" si="2"/>
        <v>#N/A</v>
      </c>
      <c r="CF7" s="67" t="e">
        <f t="shared" si="2"/>
        <v>#N/A</v>
      </c>
      <c r="CG7" s="75" t="e">
        <f t="shared" si="2"/>
        <v>#N/A</v>
      </c>
      <c r="CH7" s="78"/>
      <c r="CJ7" s="40"/>
      <c r="CK7" s="55"/>
      <c r="CL7" s="55" t="s">
        <v>234</v>
      </c>
      <c r="CM7" s="76">
        <f>SUM(CN10:CN14)</f>
        <v>0</v>
      </c>
      <c r="CN7" s="55"/>
      <c r="CO7" s="55"/>
      <c r="CP7" s="55"/>
      <c r="CQ7" s="55"/>
      <c r="CR7" s="41"/>
      <c r="CS7" s="57"/>
      <c r="CT7" s="57" t="s">
        <v>234</v>
      </c>
      <c r="CU7" s="76">
        <f>SUM(CV10:CV14)</f>
        <v>0</v>
      </c>
      <c r="CV7" s="57"/>
      <c r="CW7" s="57"/>
      <c r="CX7" s="57"/>
      <c r="CY7" s="57"/>
      <c r="CZ7" s="41"/>
      <c r="DA7" s="55"/>
      <c r="DB7" s="55" t="s">
        <v>234</v>
      </c>
      <c r="DC7" s="76">
        <f>SUM(DD10:DD14)</f>
        <v>0</v>
      </c>
      <c r="DD7" s="55"/>
      <c r="DE7" s="55"/>
      <c r="DF7" s="55"/>
      <c r="DG7" s="55"/>
      <c r="DH7" s="41"/>
      <c r="DI7" s="57"/>
      <c r="DJ7" s="57" t="s">
        <v>234</v>
      </c>
      <c r="DK7" s="76">
        <f>SUM(DL10:DL14)</f>
        <v>0</v>
      </c>
      <c r="DL7" s="57"/>
      <c r="DM7" s="57"/>
      <c r="DN7" s="57"/>
      <c r="DO7" s="57"/>
      <c r="DP7" s="42"/>
    </row>
    <row r="8" spans="1:120" ht="14.25" customHeight="1">
      <c r="B8" s="58">
        <v>43922</v>
      </c>
      <c r="C8" s="59">
        <f t="shared" ref="C8:C22" si="5">C7+1</f>
        <v>2020</v>
      </c>
      <c r="E8" s="60" t="s">
        <v>217</v>
      </c>
      <c r="F8" s="61" t="e">
        <f>F7+1</f>
        <v>#N/A</v>
      </c>
      <c r="G8" s="62" t="e">
        <f>CONCATENATE(F8,"年度")</f>
        <v>#N/A</v>
      </c>
      <c r="I8" s="62"/>
      <c r="J8" s="62"/>
      <c r="K8" s="62"/>
      <c r="L8" s="62"/>
      <c r="M8" s="43"/>
      <c r="O8" s="62" t="str">
        <f>IF(OR('【B1(1)】日本側参加者リスト'!N13="",'【B1(1)】日本側参加者リスト'!AU13=1),"",'【B1(1)】日本側参加者リスト'!N13)</f>
        <v/>
      </c>
      <c r="P8" s="62" t="str">
        <f>IF(OR('【B1(2)】相手国側参加者リスト'!K13="",'【B1(2)】相手国側参加者リスト'!AU13=1),"",'【B1(2)】相手国側参加者リスト'!K13)</f>
        <v/>
      </c>
      <c r="V8" s="62" t="s">
        <v>528</v>
      </c>
      <c r="AB8" s="46">
        <f>'【B1(4)】研究発表'!D16</f>
        <v>0</v>
      </c>
      <c r="AC8" s="71">
        <f>'【B1(4)】研究発表'!F16</f>
        <v>0</v>
      </c>
      <c r="AD8" s="46" t="str">
        <f>IF(MID(AC8,2,2)="学会",IF('【B1(4)】研究発表'!AL16="〇","〇",""),"")</f>
        <v/>
      </c>
      <c r="AE8" s="64" t="str">
        <f t="shared" si="3"/>
        <v>00</v>
      </c>
      <c r="AH8" s="65" t="e">
        <f>G8</f>
        <v>#N/A</v>
      </c>
      <c r="AI8" s="66" t="e">
        <f t="shared" si="4"/>
        <v>#N/A</v>
      </c>
      <c r="AJ8" s="66" t="e">
        <f t="shared" si="4"/>
        <v>#N/A</v>
      </c>
      <c r="AK8" s="67" t="e">
        <f t="shared" si="0"/>
        <v>#N/A</v>
      </c>
      <c r="AL8" s="69" t="e">
        <f t="shared" si="0"/>
        <v>#N/A</v>
      </c>
      <c r="AM8" s="67" t="e">
        <f t="shared" si="0"/>
        <v>#N/A</v>
      </c>
      <c r="AN8" s="69" t="e">
        <f t="shared" si="0"/>
        <v>#N/A</v>
      </c>
      <c r="AO8" s="66" t="e">
        <f t="shared" si="0"/>
        <v>#N/A</v>
      </c>
      <c r="AP8" s="67" t="e">
        <f t="shared" si="0"/>
        <v>#N/A</v>
      </c>
      <c r="AQ8" s="69" t="e">
        <f t="shared" si="0"/>
        <v>#N/A</v>
      </c>
      <c r="AR8" s="78"/>
      <c r="AT8" s="62" t="s">
        <v>257</v>
      </c>
      <c r="AW8" s="33"/>
      <c r="AX8" s="33"/>
      <c r="AY8" s="33"/>
      <c r="AZ8" s="33"/>
      <c r="BA8" s="317"/>
      <c r="BB8" s="70">
        <v>3</v>
      </c>
      <c r="BC8" s="62" t="e">
        <f>IF(AND($BV8=$BC$4,$BW8="派遣＿相手国"),(DATEDIF('【B1(3)】派遣・受入実績'!$V17,'【B1(3)】派遣・受入実績'!$Y17,"d")),"")</f>
        <v>#N/A</v>
      </c>
      <c r="BD8" s="62" t="e">
        <f>IF(AND($BV8=$BD$4,$BW8="派遣＿相手国"),(DATEDIF('【B1(3)】派遣・受入実績'!$V17,'【B1(3)】派遣・受入実績'!$Y17,"d")),"")</f>
        <v>#N/A</v>
      </c>
      <c r="BE8" s="62" t="e">
        <f>IF(AND($BV8=$BE$4,$BW8="派遣＿相手国"),(DATEDIF('【B1(3)】派遣・受入実績'!$V17,'【B1(3)】派遣・受入実績'!$Y17,"d")),"")</f>
        <v>#N/A</v>
      </c>
      <c r="BF8" s="62" t="e">
        <f>IF(AND($BV8=$BF$4,$BW8="派遣＿相手国"),(DATEDIF('【B1(3)】派遣・受入実績'!$V17,'【B1(3)】派遣・受入実績'!$Y17,"d")),"")</f>
        <v>#N/A</v>
      </c>
      <c r="BG8" s="62" t="e">
        <f>IF(AND($BV8=$BG$4,CONCATENATE($BW8,$BX8)="受入有"),(DATEDIF('【B1(3)】派遣・受入実績'!$V17,'【B1(3)】派遣・受入実績'!$Y17,"d")),"")</f>
        <v>#N/A</v>
      </c>
      <c r="BH8" s="62" t="e">
        <f>IF(AND($BV8=$BH$4,CONCATENATE($BW8,$BX8)="受入有"),(DATEDIF('【B1(3)】派遣・受入実績'!$V17,'【B1(3)】派遣・受入実績'!$Y17,"d")),"")</f>
        <v>#N/A</v>
      </c>
      <c r="BI8" s="62" t="e">
        <f>IF(AND($BV8=$BI$4,CONCATENATE($BW8,$BX8)="受入有"),(DATEDIF('【B1(3)】派遣・受入実績'!$V17,'【B1(3)】派遣・受入実績'!$Y17,"d")),"")</f>
        <v>#N/A</v>
      </c>
      <c r="BJ8" s="62" t="e">
        <f>IF(AND($BV8=$BJ$4,CONCATENATE($BW8,$BX8)="受入有"),(DATEDIF('【B1(3)】派遣・受入実績'!$V17,'【B1(3)】派遣・受入実績'!$Y17,"d")),"")</f>
        <v>#N/A</v>
      </c>
      <c r="BL8" s="70">
        <v>3</v>
      </c>
      <c r="BM8" s="62" t="e">
        <f>IF(AND(BN8&lt;&gt;"",COUNTIF(BN$6:BN7,BN8)=0),MAX($BM$6:BM7)+1,"")</f>
        <v>#N/A</v>
      </c>
      <c r="BN8" s="62" t="e">
        <f>IF(AND(BN$5=BV8,'【B1(3)】派遣・受入実績'!AJ17&lt;&gt;""),'【B1(3)】派遣・受入実績'!AJ17,"")</f>
        <v>#N/A</v>
      </c>
      <c r="BO8" s="62" t="e">
        <f>IF(AND(BP8&lt;&gt;"",COUNTIF(BP$6:BP7,BP8)=0),MAX($BM$6:BO7)+1,"")</f>
        <v>#N/A</v>
      </c>
      <c r="BP8" s="62" t="e">
        <f>IF(AND(BP$5=BV8,'【B1(3)】派遣・受入実績'!AJ17&lt;&gt;""),'【B1(3)】派遣・受入実績'!AJ17,"")</f>
        <v>#N/A</v>
      </c>
      <c r="BQ8" s="62" t="e">
        <f>IF(AND(BR8&lt;&gt;"",COUNTIF(BR$6:BR7,BR8)=0),MAX($BQ$6:BQ7)+1,"")</f>
        <v>#N/A</v>
      </c>
      <c r="BR8" s="62" t="e">
        <f>IF(AND(BR$5=BV8,'【B1(3)】派遣・受入実績'!AJ17&lt;&gt;""),'【B1(3)】派遣・受入実績'!AJ17,"")</f>
        <v>#N/A</v>
      </c>
      <c r="BS8" s="62" t="e">
        <f>IF(AND(BT8&lt;&gt;"",COUNTIF(BT$6:BT7,BT8)=0),MAX($BS$6:BS7)+1,"")</f>
        <v>#N/A</v>
      </c>
      <c r="BT8" s="62" t="e">
        <f>IF(AND(BT$5=BV8,'【B1(3)】派遣・受入実績'!AJ17&lt;&gt;""),'【B1(3)】派遣・受入実績'!AJ17,"")</f>
        <v>#N/A</v>
      </c>
      <c r="BV8" s="71">
        <f>'【B1(3)】派遣・受入実績'!D17</f>
        <v>0</v>
      </c>
      <c r="BW8" s="63">
        <f>'【B1(3)】派遣・受入実績'!F17</f>
        <v>0</v>
      </c>
      <c r="BX8" s="71" t="str">
        <f>IF('【B1(3)】派遣・受入実績'!T17="〇","有","")</f>
        <v/>
      </c>
      <c r="BY8" s="64" t="str">
        <f t="shared" si="1"/>
        <v>00</v>
      </c>
      <c r="CA8" s="79"/>
      <c r="CB8" s="80"/>
      <c r="CC8" s="81" t="e">
        <f>G8</f>
        <v>#N/A</v>
      </c>
      <c r="CD8" s="67" t="e">
        <f>CONCATENATE($CC8,CD$5)</f>
        <v>#N/A</v>
      </c>
      <c r="CE8" s="67" t="e">
        <f t="shared" si="2"/>
        <v>#N/A</v>
      </c>
      <c r="CF8" s="67" t="e">
        <f t="shared" si="2"/>
        <v>#N/A</v>
      </c>
      <c r="CG8" s="75" t="e">
        <f t="shared" si="2"/>
        <v>#N/A</v>
      </c>
      <c r="CH8" s="78"/>
      <c r="CJ8" s="40"/>
      <c r="CK8" s="55"/>
      <c r="CL8" s="55"/>
      <c r="CM8" s="55"/>
      <c r="CN8" s="55"/>
      <c r="CO8" s="55"/>
      <c r="CP8" s="55"/>
      <c r="CQ8" s="55"/>
      <c r="CR8" s="41"/>
      <c r="CS8" s="57"/>
      <c r="CT8" s="57"/>
      <c r="CU8" s="57"/>
      <c r="CV8" s="57"/>
      <c r="CW8" s="57"/>
      <c r="CX8" s="57"/>
      <c r="CY8" s="57"/>
      <c r="CZ8" s="41"/>
      <c r="DA8" s="55"/>
      <c r="DB8" s="55"/>
      <c r="DC8" s="55"/>
      <c r="DD8" s="55"/>
      <c r="DE8" s="55"/>
      <c r="DF8" s="55"/>
      <c r="DG8" s="55"/>
      <c r="DH8" s="41"/>
      <c r="DI8" s="57"/>
      <c r="DJ8" s="57"/>
      <c r="DK8" s="57"/>
      <c r="DL8" s="57"/>
      <c r="DM8" s="57"/>
      <c r="DN8" s="57"/>
      <c r="DO8" s="57"/>
      <c r="DP8" s="42"/>
    </row>
    <row r="9" spans="1:120" ht="14.25" customHeight="1">
      <c r="B9" s="58">
        <v>44287</v>
      </c>
      <c r="C9" s="59">
        <f t="shared" si="5"/>
        <v>2021</v>
      </c>
      <c r="E9" s="60" t="s">
        <v>597</v>
      </c>
      <c r="F9" s="61" t="e">
        <f>F8+1</f>
        <v>#N/A</v>
      </c>
      <c r="G9" s="62" t="e">
        <f>CONCATENATE(F9,"年度")</f>
        <v>#N/A</v>
      </c>
      <c r="I9" s="62"/>
      <c r="J9" s="62"/>
      <c r="K9" s="62"/>
      <c r="L9" s="62"/>
      <c r="M9" s="43"/>
      <c r="O9" s="62" t="str">
        <f>IF(OR('【B1(1)】日本側参加者リスト'!N14="",'【B1(1)】日本側参加者リスト'!AU14=1),"",'【B1(1)】日本側参加者リスト'!N14)</f>
        <v/>
      </c>
      <c r="P9" s="62" t="str">
        <f>IF(OR('【B1(2)】相手国側参加者リスト'!K14="",'【B1(2)】相手国側参加者リスト'!AU14=1),"",'【B1(2)】相手国側参加者リスト'!K14)</f>
        <v/>
      </c>
      <c r="V9" s="62" t="s">
        <v>514</v>
      </c>
      <c r="AB9" s="46">
        <f>'【B1(4)】研究発表'!D17</f>
        <v>0</v>
      </c>
      <c r="AC9" s="71">
        <f>'【B1(4)】研究発表'!F17</f>
        <v>0</v>
      </c>
      <c r="AD9" s="46" t="str">
        <f>IF(MID(AC9,2,2)="学会",IF('【B1(4)】研究発表'!AL17="〇","〇",""),"")</f>
        <v/>
      </c>
      <c r="AE9" s="64" t="str">
        <f t="shared" si="3"/>
        <v>00</v>
      </c>
      <c r="AH9" s="65" t="e">
        <f>G9</f>
        <v>#N/A</v>
      </c>
      <c r="AI9" s="66" t="e">
        <f t="shared" si="4"/>
        <v>#N/A</v>
      </c>
      <c r="AJ9" s="66" t="e">
        <f t="shared" si="4"/>
        <v>#N/A</v>
      </c>
      <c r="AK9" s="67" t="e">
        <f t="shared" si="0"/>
        <v>#N/A</v>
      </c>
      <c r="AL9" s="69" t="e">
        <f t="shared" si="0"/>
        <v>#N/A</v>
      </c>
      <c r="AM9" s="67" t="e">
        <f t="shared" si="0"/>
        <v>#N/A</v>
      </c>
      <c r="AN9" s="69" t="e">
        <f t="shared" si="0"/>
        <v>#N/A</v>
      </c>
      <c r="AO9" s="66" t="e">
        <f t="shared" si="0"/>
        <v>#N/A</v>
      </c>
      <c r="AP9" s="67" t="e">
        <f t="shared" si="0"/>
        <v>#N/A</v>
      </c>
      <c r="AQ9" s="69" t="e">
        <f t="shared" si="0"/>
        <v>#N/A</v>
      </c>
      <c r="AR9" s="78"/>
      <c r="AT9" s="62"/>
      <c r="AW9" s="33"/>
      <c r="AX9" s="33"/>
      <c r="AY9" s="33"/>
      <c r="AZ9" s="33"/>
      <c r="BA9" s="317"/>
      <c r="BB9" s="70">
        <v>4</v>
      </c>
      <c r="BC9" s="62" t="e">
        <f>IF(AND($BV9=$BC$4,$BW9="派遣＿相手国"),(DATEDIF('【B1(3)】派遣・受入実績'!$V18,'【B1(3)】派遣・受入実績'!$Y18,"d")),"")</f>
        <v>#N/A</v>
      </c>
      <c r="BD9" s="62" t="e">
        <f>IF(AND($BV9=$BD$4,$BW9="派遣＿相手国"),(DATEDIF('【B1(3)】派遣・受入実績'!$V18,'【B1(3)】派遣・受入実績'!$Y18,"d")),"")</f>
        <v>#N/A</v>
      </c>
      <c r="BE9" s="62" t="e">
        <f>IF(AND($BV9=$BE$4,$BW9="派遣＿相手国"),(DATEDIF('【B1(3)】派遣・受入実績'!$V18,'【B1(3)】派遣・受入実績'!$Y18,"d")),"")</f>
        <v>#N/A</v>
      </c>
      <c r="BF9" s="62" t="e">
        <f>IF(AND($BV9=$BF$4,$BW9="派遣＿相手国"),(DATEDIF('【B1(3)】派遣・受入実績'!$V18,'【B1(3)】派遣・受入実績'!$Y18,"d")),"")</f>
        <v>#N/A</v>
      </c>
      <c r="BG9" s="62" t="e">
        <f>IF(AND($BV9=$BG$4,CONCATENATE($BW9,$BX9)="受入有"),(DATEDIF('【B1(3)】派遣・受入実績'!$V18,'【B1(3)】派遣・受入実績'!$Y18,"d")),"")</f>
        <v>#N/A</v>
      </c>
      <c r="BH9" s="62" t="e">
        <f>IF(AND($BV9=$BH$4,CONCATENATE($BW9,$BX9)="受入有"),(DATEDIF('【B1(3)】派遣・受入実績'!$V18,'【B1(3)】派遣・受入実績'!$Y18,"d")),"")</f>
        <v>#N/A</v>
      </c>
      <c r="BI9" s="62" t="e">
        <f>IF(AND($BV9=$BI$4,CONCATENATE($BW9,$BX9)="受入有"),(DATEDIF('【B1(3)】派遣・受入実績'!$V18,'【B1(3)】派遣・受入実績'!$Y18,"d")),"")</f>
        <v>#N/A</v>
      </c>
      <c r="BJ9" s="62" t="e">
        <f>IF(AND($BV9=$BJ$4,CONCATENATE($BW9,$BX9)="受入有"),(DATEDIF('【B1(3)】派遣・受入実績'!$V18,'【B1(3)】派遣・受入実績'!$Y18,"d")),"")</f>
        <v>#N/A</v>
      </c>
      <c r="BL9" s="70">
        <v>4</v>
      </c>
      <c r="BM9" s="62" t="e">
        <f>IF(AND(BN9&lt;&gt;"",COUNTIF(BN$6:BN8,BN9)=0),MAX($BM$6:BM8)+1,"")</f>
        <v>#N/A</v>
      </c>
      <c r="BN9" s="62" t="e">
        <f>IF(AND(BN$5=BV9,'【B1(3)】派遣・受入実績'!AJ18&lt;&gt;""),'【B1(3)】派遣・受入実績'!AJ18,"")</f>
        <v>#N/A</v>
      </c>
      <c r="BO9" s="62" t="e">
        <f>IF(AND(BP9&lt;&gt;"",COUNTIF(BP$6:BP8,BP9)=0),MAX($BM$6:BO8)+1,"")</f>
        <v>#N/A</v>
      </c>
      <c r="BP9" s="62" t="e">
        <f>IF(AND(BP$5=BV9,'【B1(3)】派遣・受入実績'!AJ18&lt;&gt;""),'【B1(3)】派遣・受入実績'!AJ18,"")</f>
        <v>#N/A</v>
      </c>
      <c r="BQ9" s="62" t="e">
        <f>IF(AND(BR9&lt;&gt;"",COUNTIF(BR$6:BR8,BR9)=0),MAX($BQ$6:BQ8)+1,"")</f>
        <v>#N/A</v>
      </c>
      <c r="BR9" s="62" t="e">
        <f>IF(AND(BR$5=BV9,'【B1(3)】派遣・受入実績'!AJ18&lt;&gt;""),'【B1(3)】派遣・受入実績'!AJ18,"")</f>
        <v>#N/A</v>
      </c>
      <c r="BS9" s="62" t="e">
        <f>IF(AND(BT9&lt;&gt;"",COUNTIF(BT$6:BT8,BT9)=0),MAX($BS$6:BS8)+1,"")</f>
        <v>#N/A</v>
      </c>
      <c r="BT9" s="62" t="e">
        <f>IF(AND(BT$5=BV9,'【B1(3)】派遣・受入実績'!AJ18&lt;&gt;""),'【B1(3)】派遣・受入実績'!AJ18,"")</f>
        <v>#N/A</v>
      </c>
      <c r="BV9" s="71">
        <f>'【B1(3)】派遣・受入実績'!D18</f>
        <v>0</v>
      </c>
      <c r="BW9" s="63">
        <f>'【B1(3)】派遣・受入実績'!F18</f>
        <v>0</v>
      </c>
      <c r="BX9" s="71" t="str">
        <f>IF('【B1(3)】派遣・受入実績'!T18="〇","有","")</f>
        <v/>
      </c>
      <c r="BY9" s="64" t="str">
        <f t="shared" si="1"/>
        <v>00</v>
      </c>
      <c r="CA9" s="79"/>
      <c r="CB9" s="82"/>
      <c r="CC9" s="83" t="e">
        <f>G9</f>
        <v>#N/A</v>
      </c>
      <c r="CD9" s="67" t="e">
        <f>CONCATENATE($CC9,CD$5)</f>
        <v>#N/A</v>
      </c>
      <c r="CE9" s="67" t="e">
        <f t="shared" si="2"/>
        <v>#N/A</v>
      </c>
      <c r="CF9" s="67" t="e">
        <f t="shared" si="2"/>
        <v>#N/A</v>
      </c>
      <c r="CG9" s="75" t="e">
        <f t="shared" si="2"/>
        <v>#N/A</v>
      </c>
      <c r="CH9" s="78"/>
      <c r="CJ9" s="40"/>
      <c r="CK9" s="55"/>
      <c r="CL9" s="84" t="s">
        <v>312</v>
      </c>
      <c r="CM9" s="84"/>
      <c r="CN9" s="84" t="s">
        <v>313</v>
      </c>
      <c r="CO9" s="84"/>
      <c r="CP9" s="84"/>
      <c r="CQ9" s="84"/>
      <c r="CR9" s="85"/>
      <c r="CS9" s="86"/>
      <c r="CT9" s="86" t="s">
        <v>312</v>
      </c>
      <c r="CU9" s="86"/>
      <c r="CV9" s="86" t="s">
        <v>306</v>
      </c>
      <c r="CW9" s="86"/>
      <c r="CX9" s="86"/>
      <c r="CY9" s="86"/>
      <c r="CZ9" s="85"/>
      <c r="DA9" s="84"/>
      <c r="DB9" s="84" t="s">
        <v>312</v>
      </c>
      <c r="DC9" s="84"/>
      <c r="DD9" s="84" t="s">
        <v>306</v>
      </c>
      <c r="DE9" s="84"/>
      <c r="DF9" s="84"/>
      <c r="DG9" s="55"/>
      <c r="DH9" s="85"/>
      <c r="DI9" s="86"/>
      <c r="DJ9" s="86" t="s">
        <v>312</v>
      </c>
      <c r="DK9" s="86"/>
      <c r="DL9" s="86" t="s">
        <v>306</v>
      </c>
      <c r="DM9" s="86"/>
      <c r="DN9" s="86"/>
      <c r="DO9" s="57"/>
      <c r="DP9" s="42"/>
    </row>
    <row r="10" spans="1:120" ht="14.25" customHeight="1">
      <c r="B10" s="58">
        <v>44652</v>
      </c>
      <c r="C10" s="59">
        <f t="shared" si="5"/>
        <v>2022</v>
      </c>
      <c r="I10" s="62"/>
      <c r="J10" s="62"/>
      <c r="K10" s="62"/>
      <c r="L10" s="62"/>
      <c r="M10" s="43"/>
      <c r="O10" s="62" t="str">
        <f>IF(OR('【B1(1)】日本側参加者リスト'!N15="",'【B1(1)】日本側参加者リスト'!AU15=1),"",'【B1(1)】日本側参加者リスト'!N15)</f>
        <v/>
      </c>
      <c r="P10" s="62" t="str">
        <f>IF(OR('【B1(2)】相手国側参加者リスト'!K15="",'【B1(2)】相手国側参加者リスト'!AU15=1),"",'【B1(2)】相手国側参加者リスト'!K15)</f>
        <v/>
      </c>
      <c r="V10" s="62" t="s">
        <v>515</v>
      </c>
      <c r="AB10" s="46">
        <f>'【B1(4)】研究発表'!D18</f>
        <v>0</v>
      </c>
      <c r="AC10" s="71">
        <f>'【B1(4)】研究発表'!F18</f>
        <v>0</v>
      </c>
      <c r="AD10" s="46" t="str">
        <f>IF(MID(AC10,2,2)="学会",IF('【B1(4)】研究発表'!AL18="〇","〇",""),"")</f>
        <v/>
      </c>
      <c r="AE10" s="64" t="str">
        <f t="shared" si="3"/>
        <v>00</v>
      </c>
      <c r="AG10" s="31" t="s">
        <v>222</v>
      </c>
      <c r="AH10" s="65" t="e">
        <f>AH6</f>
        <v>#N/A</v>
      </c>
      <c r="AI10" s="66" t="e">
        <f>CONCATENATE($AH10,AI$5,"〇")</f>
        <v>#N/A</v>
      </c>
      <c r="AJ10" s="66" t="e">
        <f>CONCATENATE($AH10,AJ$5,"〇")</f>
        <v>#N/A</v>
      </c>
      <c r="AK10" s="67" t="e">
        <f>CONCATENATE($AH10,AK$5,"〇")</f>
        <v>#N/A</v>
      </c>
      <c r="AL10" s="69" t="e">
        <f>CONCATENATE($AH10,AL$5,"〇")</f>
        <v>#N/A</v>
      </c>
      <c r="AM10" s="67" t="e">
        <f t="shared" ref="AI10:AQ13" si="6">CONCATENATE($AH10,AM$5,"〇")</f>
        <v>#N/A</v>
      </c>
      <c r="AN10" s="69" t="e">
        <f t="shared" si="6"/>
        <v>#N/A</v>
      </c>
      <c r="AO10" s="66" t="e">
        <f t="shared" si="6"/>
        <v>#N/A</v>
      </c>
      <c r="AP10" s="67" t="e">
        <f t="shared" si="6"/>
        <v>#N/A</v>
      </c>
      <c r="AQ10" s="69" t="e">
        <f t="shared" si="6"/>
        <v>#N/A</v>
      </c>
      <c r="AR10" s="78"/>
      <c r="AT10" s="33"/>
      <c r="AW10" s="33"/>
      <c r="AX10" s="33"/>
      <c r="AY10" s="33"/>
      <c r="AZ10" s="33"/>
      <c r="BA10" s="317"/>
      <c r="BB10" s="70">
        <v>5</v>
      </c>
      <c r="BC10" s="62" t="e">
        <f>IF(AND($BV10=$BC$4,$BW10="派遣＿相手国"),(DATEDIF('【B1(3)】派遣・受入実績'!$V19,'【B1(3)】派遣・受入実績'!$Y19,"d")),"")</f>
        <v>#N/A</v>
      </c>
      <c r="BD10" s="62" t="e">
        <f>IF(AND($BV10=$BD$4,$BW10="派遣＿相手国"),(DATEDIF('【B1(3)】派遣・受入実績'!$V19,'【B1(3)】派遣・受入実績'!$Y19,"d")),"")</f>
        <v>#N/A</v>
      </c>
      <c r="BE10" s="62" t="e">
        <f>IF(AND($BV10=$BE$4,$BW10="派遣＿相手国"),(DATEDIF('【B1(3)】派遣・受入実績'!$V19,'【B1(3)】派遣・受入実績'!$Y19,"d")),"")</f>
        <v>#N/A</v>
      </c>
      <c r="BF10" s="62" t="e">
        <f>IF(AND($BV10=$BF$4,$BW10="派遣＿相手国"),(DATEDIF('【B1(3)】派遣・受入実績'!$V19,'【B1(3)】派遣・受入実績'!$Y19,"d")),"")</f>
        <v>#N/A</v>
      </c>
      <c r="BG10" s="62" t="e">
        <f>IF(AND($BV10=$BG$4,CONCATENATE($BW10,$BX10)="受入有"),(DATEDIF('【B1(3)】派遣・受入実績'!$V19,'【B1(3)】派遣・受入実績'!$Y19,"d")),"")</f>
        <v>#N/A</v>
      </c>
      <c r="BH10" s="62" t="e">
        <f>IF(AND($BV10=$BH$4,CONCATENATE($BW10,$BX10)="受入有"),(DATEDIF('【B1(3)】派遣・受入実績'!$V19,'【B1(3)】派遣・受入実績'!$Y19,"d")),"")</f>
        <v>#N/A</v>
      </c>
      <c r="BI10" s="62" t="e">
        <f>IF(AND($BV10=$BI$4,CONCATENATE($BW10,$BX10)="受入有"),(DATEDIF('【B1(3)】派遣・受入実績'!$V19,'【B1(3)】派遣・受入実績'!$Y19,"d")),"")</f>
        <v>#N/A</v>
      </c>
      <c r="BJ10" s="62" t="e">
        <f>IF(AND($BV10=$BJ$4,CONCATENATE($BW10,$BX10)="受入有"),(DATEDIF('【B1(3)】派遣・受入実績'!$V19,'【B1(3)】派遣・受入実績'!$Y19,"d")),"")</f>
        <v>#N/A</v>
      </c>
      <c r="BL10" s="70">
        <v>5</v>
      </c>
      <c r="BM10" s="62" t="e">
        <f>IF(AND(BN10&lt;&gt;"",COUNTIF(BN$6:BN9,BN10)=0),MAX($BM$6:BM9)+1,"")</f>
        <v>#N/A</v>
      </c>
      <c r="BN10" s="62" t="e">
        <f>IF(AND(BN$5=BV10,'【B1(3)】派遣・受入実績'!AJ19&lt;&gt;""),'【B1(3)】派遣・受入実績'!AJ19,"")</f>
        <v>#N/A</v>
      </c>
      <c r="BO10" s="62" t="e">
        <f>IF(AND(BP10&lt;&gt;"",COUNTIF(BP$6:BP9,BP10)=0),MAX($BM$6:BO9)+1,"")</f>
        <v>#N/A</v>
      </c>
      <c r="BP10" s="62" t="e">
        <f>IF(AND(BP$5=BV10,'【B1(3)】派遣・受入実績'!AJ19&lt;&gt;""),'【B1(3)】派遣・受入実績'!AJ19,"")</f>
        <v>#N/A</v>
      </c>
      <c r="BQ10" s="62" t="e">
        <f>IF(AND(BR10&lt;&gt;"",COUNTIF(BR$6:BR9,BR10)=0),MAX($BQ$6:BQ9)+1,"")</f>
        <v>#N/A</v>
      </c>
      <c r="BR10" s="62" t="e">
        <f>IF(AND(BR$5=BV10,'【B1(3)】派遣・受入実績'!AJ19&lt;&gt;""),'【B1(3)】派遣・受入実績'!AJ19,"")</f>
        <v>#N/A</v>
      </c>
      <c r="BS10" s="62" t="e">
        <f>IF(AND(BT10&lt;&gt;"",COUNTIF(BT$6:BT9,BT10)=0),MAX($BS$6:BS9)+1,"")</f>
        <v>#N/A</v>
      </c>
      <c r="BT10" s="62" t="e">
        <f>IF(AND(BT$5=BV10,'【B1(3)】派遣・受入実績'!AJ19&lt;&gt;""),'【B1(3)】派遣・受入実績'!AJ19,"")</f>
        <v>#N/A</v>
      </c>
      <c r="BV10" s="71">
        <f>'【B1(3)】派遣・受入実績'!D19</f>
        <v>0</v>
      </c>
      <c r="BW10" s="63">
        <f>'【B1(3)】派遣・受入実績'!F19</f>
        <v>0</v>
      </c>
      <c r="BX10" s="71" t="str">
        <f>IF('【B1(3)】派遣・受入実績'!T19="〇","有","")</f>
        <v/>
      </c>
      <c r="BY10" s="64" t="str">
        <f t="shared" si="1"/>
        <v>00</v>
      </c>
      <c r="CA10" s="79"/>
      <c r="CB10" s="73" t="s">
        <v>222</v>
      </c>
      <c r="CC10" s="74" t="e">
        <f>CC6</f>
        <v>#N/A</v>
      </c>
      <c r="CD10" s="67" t="e">
        <f>CONCATENATE($CC10,CD$5,"有")</f>
        <v>#N/A</v>
      </c>
      <c r="CE10" s="67" t="e">
        <f>CONCATENATE($CC10,CE$5,"有")</f>
        <v>#N/A</v>
      </c>
      <c r="CF10" s="67" t="e">
        <f>CONCATENATE($CC10,CF$5,"有")</f>
        <v>#N/A</v>
      </c>
      <c r="CG10" s="75" t="e">
        <f>CONCATENATE($CC10,CG$5,"有")</f>
        <v>#N/A</v>
      </c>
      <c r="CH10" s="78"/>
      <c r="CJ10" s="40">
        <v>1</v>
      </c>
      <c r="CK10" s="55"/>
      <c r="CL10" s="87" t="str">
        <f>IFERROR(VLOOKUP(CJ10,$BM$6:$BN$105,2,FALSE),"")</f>
        <v/>
      </c>
      <c r="CM10" s="87"/>
      <c r="CN10" s="87" t="str">
        <f>IF(CL10="","",COUNTIF(BN$6:BN$105,CL10))</f>
        <v/>
      </c>
      <c r="CO10" s="87"/>
      <c r="CP10" s="87"/>
      <c r="CQ10" s="55"/>
      <c r="CR10" s="41">
        <v>1</v>
      </c>
      <c r="CS10" s="57"/>
      <c r="CT10" s="87" t="str">
        <f>IFERROR(VLOOKUP(CR10,$BO$6:$BP$105,2,FALSE),"")</f>
        <v/>
      </c>
      <c r="CU10" s="87"/>
      <c r="CV10" s="87" t="str">
        <f>IF(CT10="","",COUNTIF(BP$6:BP$105,CT10))</f>
        <v/>
      </c>
      <c r="CW10" s="87"/>
      <c r="CX10" s="87"/>
      <c r="CY10" s="57"/>
      <c r="CZ10" s="41">
        <v>1</v>
      </c>
      <c r="DA10" s="55"/>
      <c r="DB10" s="87" t="str">
        <f>IFERROR(VLOOKUP(CZ10,$BQ$6:$BR$105,2,FALSE),"")</f>
        <v/>
      </c>
      <c r="DC10" s="87"/>
      <c r="DD10" s="87" t="str">
        <f>IF(DB10="","",COUNTIF(BR$6:BR$105,DB10))</f>
        <v/>
      </c>
      <c r="DE10" s="87"/>
      <c r="DF10" s="87"/>
      <c r="DG10" s="55"/>
      <c r="DH10" s="41">
        <v>1</v>
      </c>
      <c r="DI10" s="57"/>
      <c r="DJ10" s="87" t="str">
        <f>IFERROR(VLOOKUP(DH10,$BS$6:$BT$105,2,FALSE),"")</f>
        <v/>
      </c>
      <c r="DK10" s="87"/>
      <c r="DL10" s="87" t="str">
        <f>IF(DJ10="","",COUNTIF($BT$6:$BT$105,DJ10))</f>
        <v/>
      </c>
      <c r="DM10" s="87"/>
      <c r="DN10" s="87"/>
      <c r="DO10" s="57"/>
      <c r="DP10" s="42"/>
    </row>
    <row r="11" spans="1:120" ht="14.25" customHeight="1">
      <c r="B11" s="58">
        <v>45017</v>
      </c>
      <c r="C11" s="59">
        <f t="shared" si="5"/>
        <v>2023</v>
      </c>
      <c r="I11" s="62"/>
      <c r="J11" s="62"/>
      <c r="K11" s="62"/>
      <c r="L11" s="62"/>
      <c r="M11" s="43"/>
      <c r="O11" s="62" t="str">
        <f>IF(OR('【B1(1)】日本側参加者リスト'!N16="",'【B1(1)】日本側参加者リスト'!AU16=1),"",'【B1(1)】日本側参加者リスト'!N16)</f>
        <v/>
      </c>
      <c r="P11" s="62" t="str">
        <f>IF(OR('【B1(2)】相手国側参加者リスト'!K16="",'【B1(2)】相手国側参加者リスト'!AU16=1),"",'【B1(2)】相手国側参加者リスト'!K16)</f>
        <v/>
      </c>
      <c r="V11" s="62" t="s">
        <v>516</v>
      </c>
      <c r="AB11" s="46">
        <f>'【B1(4)】研究発表'!D19</f>
        <v>0</v>
      </c>
      <c r="AC11" s="71">
        <f>'【B1(4)】研究発表'!F19</f>
        <v>0</v>
      </c>
      <c r="AD11" s="46" t="str">
        <f>IF(MID(AC11,2,2)="学会",IF('【B1(4)】研究発表'!AL19="〇","〇",""),"")</f>
        <v/>
      </c>
      <c r="AE11" s="64" t="str">
        <f t="shared" si="3"/>
        <v>00</v>
      </c>
      <c r="AH11" s="65" t="e">
        <f>AH7</f>
        <v>#N/A</v>
      </c>
      <c r="AI11" s="66" t="e">
        <f t="shared" si="6"/>
        <v>#N/A</v>
      </c>
      <c r="AJ11" s="66" t="e">
        <f t="shared" si="6"/>
        <v>#N/A</v>
      </c>
      <c r="AK11" s="67" t="e">
        <f t="shared" si="6"/>
        <v>#N/A</v>
      </c>
      <c r="AL11" s="69" t="e">
        <f t="shared" si="6"/>
        <v>#N/A</v>
      </c>
      <c r="AM11" s="67" t="e">
        <f t="shared" si="6"/>
        <v>#N/A</v>
      </c>
      <c r="AN11" s="69" t="e">
        <f t="shared" si="6"/>
        <v>#N/A</v>
      </c>
      <c r="AO11" s="66" t="e">
        <f t="shared" si="6"/>
        <v>#N/A</v>
      </c>
      <c r="AP11" s="67" t="e">
        <f t="shared" si="6"/>
        <v>#N/A</v>
      </c>
      <c r="AQ11" s="69" t="e">
        <f t="shared" si="6"/>
        <v>#N/A</v>
      </c>
      <c r="AR11" s="78"/>
      <c r="AT11" s="33"/>
      <c r="AW11" s="33"/>
      <c r="AX11" s="33"/>
      <c r="AY11" s="33"/>
      <c r="AZ11" s="33"/>
      <c r="BA11" s="317"/>
      <c r="BB11" s="70">
        <v>6</v>
      </c>
      <c r="BC11" s="62" t="e">
        <f>IF(AND($BV11=$BC$4,$BW11="派遣＿相手国"),(DATEDIF('【B1(3)】派遣・受入実績'!$V20,'【B1(3)】派遣・受入実績'!$Y20,"d")),"")</f>
        <v>#N/A</v>
      </c>
      <c r="BD11" s="62" t="e">
        <f>IF(AND($BV11=$BD$4,$BW11="派遣＿相手国"),(DATEDIF('【B1(3)】派遣・受入実績'!$V20,'【B1(3)】派遣・受入実績'!$Y20,"d")),"")</f>
        <v>#N/A</v>
      </c>
      <c r="BE11" s="62" t="e">
        <f>IF(AND($BV11=$BE$4,$BW11="派遣＿相手国"),(DATEDIF('【B1(3)】派遣・受入実績'!$V20,'【B1(3)】派遣・受入実績'!$Y20,"d")),"")</f>
        <v>#N/A</v>
      </c>
      <c r="BF11" s="62" t="e">
        <f>IF(AND($BV11=$BF$4,$BW11="派遣＿相手国"),(DATEDIF('【B1(3)】派遣・受入実績'!$V20,'【B1(3)】派遣・受入実績'!$Y20,"d")),"")</f>
        <v>#N/A</v>
      </c>
      <c r="BG11" s="62" t="e">
        <f>IF(AND($BV11=$BG$4,CONCATENATE($BW11,$BX11)="受入有"),(DATEDIF('【B1(3)】派遣・受入実績'!$V20,'【B1(3)】派遣・受入実績'!$Y20,"d")),"")</f>
        <v>#N/A</v>
      </c>
      <c r="BH11" s="62" t="e">
        <f>IF(AND($BV11=$BH$4,CONCATENATE($BW11,$BX11)="受入有"),(DATEDIF('【B1(3)】派遣・受入実績'!$V20,'【B1(3)】派遣・受入実績'!$Y20,"d")),"")</f>
        <v>#N/A</v>
      </c>
      <c r="BI11" s="62" t="e">
        <f>IF(AND($BV11=$BI$4,CONCATENATE($BW11,$BX11)="受入有"),(DATEDIF('【B1(3)】派遣・受入実績'!$V20,'【B1(3)】派遣・受入実績'!$Y20,"d")),"")</f>
        <v>#N/A</v>
      </c>
      <c r="BJ11" s="62" t="e">
        <f>IF(AND($BV11=$BJ$4,CONCATENATE($BW11,$BX11)="受入有"),(DATEDIF('【B1(3)】派遣・受入実績'!$V20,'【B1(3)】派遣・受入実績'!$Y20,"d")),"")</f>
        <v>#N/A</v>
      </c>
      <c r="BL11" s="70">
        <v>6</v>
      </c>
      <c r="BM11" s="62" t="e">
        <f>IF(AND(BN11&lt;&gt;"",COUNTIF(BN$6:BN10,BN11)=0),MAX($BM$6:BM10)+1,"")</f>
        <v>#N/A</v>
      </c>
      <c r="BN11" s="62" t="e">
        <f>IF(AND(BN$5=BV11,'【B1(3)】派遣・受入実績'!AJ20&lt;&gt;""),'【B1(3)】派遣・受入実績'!AJ20,"")</f>
        <v>#N/A</v>
      </c>
      <c r="BO11" s="62" t="e">
        <f>IF(AND(BP11&lt;&gt;"",COUNTIF(BP$6:BP10,BP11)=0),MAX($BM$6:BO10)+1,"")</f>
        <v>#N/A</v>
      </c>
      <c r="BP11" s="62" t="e">
        <f>IF(AND(BP$5=BV11,'【B1(3)】派遣・受入実績'!AJ20&lt;&gt;""),'【B1(3)】派遣・受入実績'!AJ20,"")</f>
        <v>#N/A</v>
      </c>
      <c r="BQ11" s="62" t="e">
        <f>IF(AND(BR11&lt;&gt;"",COUNTIF(BR$6:BR10,BR11)=0),MAX($BQ$6:BQ10)+1,"")</f>
        <v>#N/A</v>
      </c>
      <c r="BR11" s="62" t="e">
        <f>IF(AND(BR$5=BV11,'【B1(3)】派遣・受入実績'!AJ20&lt;&gt;""),'【B1(3)】派遣・受入実績'!AJ20,"")</f>
        <v>#N/A</v>
      </c>
      <c r="BS11" s="62" t="e">
        <f>IF(AND(BT11&lt;&gt;"",COUNTIF(BT$6:BT10,BT11)=0),MAX($BS$6:BS10)+1,"")</f>
        <v>#N/A</v>
      </c>
      <c r="BT11" s="62" t="e">
        <f>IF(AND(BT$5=BV11,'【B1(3)】派遣・受入実績'!AJ20&lt;&gt;""),'【B1(3)】派遣・受入実績'!AJ20,"")</f>
        <v>#N/A</v>
      </c>
      <c r="BV11" s="71">
        <f>'【B1(3)】派遣・受入実績'!D20</f>
        <v>0</v>
      </c>
      <c r="BW11" s="63">
        <f>'【B1(3)】派遣・受入実績'!F20</f>
        <v>0</v>
      </c>
      <c r="BX11" s="71" t="str">
        <f>IF('【B1(3)】派遣・受入実績'!T20="〇","有","")</f>
        <v/>
      </c>
      <c r="BY11" s="64" t="str">
        <f t="shared" si="1"/>
        <v>00</v>
      </c>
      <c r="CA11" s="79"/>
      <c r="CB11" s="80"/>
      <c r="CC11" s="81" t="e">
        <f>CC7</f>
        <v>#N/A</v>
      </c>
      <c r="CD11" s="67" t="e">
        <f t="shared" ref="CD11:CG13" si="7">CONCATENATE($CC11,CD$5,"有")</f>
        <v>#N/A</v>
      </c>
      <c r="CE11" s="67" t="e">
        <f t="shared" si="7"/>
        <v>#N/A</v>
      </c>
      <c r="CF11" s="67" t="e">
        <f t="shared" si="7"/>
        <v>#N/A</v>
      </c>
      <c r="CG11" s="75" t="e">
        <f t="shared" si="7"/>
        <v>#N/A</v>
      </c>
      <c r="CH11" s="78"/>
      <c r="CJ11" s="40">
        <v>2</v>
      </c>
      <c r="CK11" s="55"/>
      <c r="CL11" s="87" t="str">
        <f>IFERROR(VLOOKUP(CJ11,$BM$6:$BN$105,2,FALSE),"")</f>
        <v/>
      </c>
      <c r="CM11" s="87"/>
      <c r="CN11" s="87" t="str">
        <f>IF(CL11="","",COUNTIF(BN$6:BN$105,CL11))</f>
        <v/>
      </c>
      <c r="CO11" s="87"/>
      <c r="CP11" s="87"/>
      <c r="CQ11" s="55"/>
      <c r="CR11" s="41">
        <v>2</v>
      </c>
      <c r="CS11" s="57"/>
      <c r="CT11" s="87" t="str">
        <f>IFERROR(VLOOKUP(CR11,$BO$6:$BP$105,2,FALSE),"")</f>
        <v/>
      </c>
      <c r="CU11" s="87"/>
      <c r="CV11" s="87" t="str">
        <f>IF(CT11="","",COUNTIF(BP$6:BP$105,CT11))</f>
        <v/>
      </c>
      <c r="CW11" s="87"/>
      <c r="CX11" s="87"/>
      <c r="CY11" s="57"/>
      <c r="CZ11" s="41">
        <v>2</v>
      </c>
      <c r="DA11" s="55"/>
      <c r="DB11" s="87" t="str">
        <f>IFERROR(VLOOKUP(CZ11,$BQ$6:$BR$105,2,FALSE),"")</f>
        <v/>
      </c>
      <c r="DC11" s="87"/>
      <c r="DD11" s="87" t="str">
        <f>IF(DB11="","",COUNTIF(BR$6:BR$105,DB11))</f>
        <v/>
      </c>
      <c r="DE11" s="87"/>
      <c r="DF11" s="87"/>
      <c r="DG11" s="55"/>
      <c r="DH11" s="41">
        <v>2</v>
      </c>
      <c r="DI11" s="57"/>
      <c r="DJ11" s="87" t="str">
        <f t="shared" ref="DJ11:DJ13" si="8">IFERROR(VLOOKUP(DH11,$BS$6:$BT$105,2,FALSE),"")</f>
        <v/>
      </c>
      <c r="DK11" s="87"/>
      <c r="DL11" s="87" t="str">
        <f t="shared" ref="DL11:DL14" si="9">IF(DJ11="","",COUNTIF($BT$6:$BT$105,DJ11))</f>
        <v/>
      </c>
      <c r="DM11" s="87"/>
      <c r="DN11" s="87"/>
      <c r="DO11" s="57"/>
      <c r="DP11" s="42"/>
    </row>
    <row r="12" spans="1:120" ht="14.25" customHeight="1">
      <c r="B12" s="58">
        <v>45383</v>
      </c>
      <c r="C12" s="59">
        <f t="shared" si="5"/>
        <v>2024</v>
      </c>
      <c r="I12" s="62"/>
      <c r="J12" s="62"/>
      <c r="K12" s="62"/>
      <c r="L12" s="62"/>
      <c r="M12" s="43"/>
      <c r="O12" s="62" t="str">
        <f>IF(OR('【B1(1)】日本側参加者リスト'!N17="",'【B1(1)】日本側参加者リスト'!AU17=1),"",'【B1(1)】日本側参加者リスト'!N17)</f>
        <v/>
      </c>
      <c r="P12" s="62" t="str">
        <f>IF(OR('【B1(2)】相手国側参加者リスト'!K17="",'【B1(2)】相手国側参加者リスト'!AU17=1),"",'【B1(2)】相手国側参加者リスト'!K17)</f>
        <v/>
      </c>
      <c r="V12" s="62" t="s">
        <v>517</v>
      </c>
      <c r="AB12" s="46">
        <f>'【B1(4)】研究発表'!D20</f>
        <v>0</v>
      </c>
      <c r="AC12" s="71">
        <f>'【B1(4)】研究発表'!F20</f>
        <v>0</v>
      </c>
      <c r="AD12" s="46" t="str">
        <f>IF(MID(AC12,2,2)="学会",IF('【B1(4)】研究発表'!AL20="〇","〇",""),"")</f>
        <v/>
      </c>
      <c r="AE12" s="64" t="str">
        <f t="shared" si="3"/>
        <v>00</v>
      </c>
      <c r="AH12" s="65" t="e">
        <f>AH8</f>
        <v>#N/A</v>
      </c>
      <c r="AI12" s="66" t="e">
        <f t="shared" si="6"/>
        <v>#N/A</v>
      </c>
      <c r="AJ12" s="66" t="e">
        <f t="shared" si="6"/>
        <v>#N/A</v>
      </c>
      <c r="AK12" s="67" t="e">
        <f t="shared" si="6"/>
        <v>#N/A</v>
      </c>
      <c r="AL12" s="69" t="e">
        <f t="shared" si="6"/>
        <v>#N/A</v>
      </c>
      <c r="AM12" s="67" t="e">
        <f t="shared" si="6"/>
        <v>#N/A</v>
      </c>
      <c r="AN12" s="69" t="e">
        <f t="shared" si="6"/>
        <v>#N/A</v>
      </c>
      <c r="AO12" s="66" t="e">
        <f t="shared" si="6"/>
        <v>#N/A</v>
      </c>
      <c r="AP12" s="67" t="e">
        <f t="shared" si="6"/>
        <v>#N/A</v>
      </c>
      <c r="AQ12" s="69" t="e">
        <f t="shared" si="6"/>
        <v>#N/A</v>
      </c>
      <c r="AR12" s="78"/>
      <c r="AT12" s="33"/>
      <c r="AW12" s="33"/>
      <c r="AX12" s="33"/>
      <c r="AY12" s="33"/>
      <c r="AZ12" s="33"/>
      <c r="BA12" s="317"/>
      <c r="BB12" s="70">
        <v>7</v>
      </c>
      <c r="BC12" s="62" t="e">
        <f>IF(AND($BV12=$BC$4,$BW12="派遣＿相手国"),(DATEDIF('【B1(3)】派遣・受入実績'!$V21,'【B1(3)】派遣・受入実績'!$Y21,"d")),"")</f>
        <v>#N/A</v>
      </c>
      <c r="BD12" s="62" t="e">
        <f>IF(AND($BV12=$BD$4,$BW12="派遣＿相手国"),(DATEDIF('【B1(3)】派遣・受入実績'!$V21,'【B1(3)】派遣・受入実績'!$Y21,"d")),"")</f>
        <v>#N/A</v>
      </c>
      <c r="BE12" s="62" t="e">
        <f>IF(AND($BV12=$BE$4,$BW12="派遣＿相手国"),(DATEDIF('【B1(3)】派遣・受入実績'!$V21,'【B1(3)】派遣・受入実績'!$Y21,"d")),"")</f>
        <v>#N/A</v>
      </c>
      <c r="BF12" s="62" t="e">
        <f>IF(AND($BV12=$BF$4,$BW12="派遣＿相手国"),(DATEDIF('【B1(3)】派遣・受入実績'!$V21,'【B1(3)】派遣・受入実績'!$Y21,"d")),"")</f>
        <v>#N/A</v>
      </c>
      <c r="BG12" s="62" t="e">
        <f>IF(AND($BV12=$BG$4,CONCATENATE($BW12,$BX12)="受入有"),(DATEDIF('【B1(3)】派遣・受入実績'!$V21,'【B1(3)】派遣・受入実績'!$Y21,"d")),"")</f>
        <v>#N/A</v>
      </c>
      <c r="BH12" s="62" t="e">
        <f>IF(AND($BV12=$BH$4,CONCATENATE($BW12,$BX12)="受入有"),(DATEDIF('【B1(3)】派遣・受入実績'!$V21,'【B1(3)】派遣・受入実績'!$Y21,"d")),"")</f>
        <v>#N/A</v>
      </c>
      <c r="BI12" s="62" t="e">
        <f>IF(AND($BV12=$BI$4,CONCATENATE($BW12,$BX12)="受入有"),(DATEDIF('【B1(3)】派遣・受入実績'!$V21,'【B1(3)】派遣・受入実績'!$Y21,"d")),"")</f>
        <v>#N/A</v>
      </c>
      <c r="BJ12" s="62" t="e">
        <f>IF(AND($BV12=$BJ$4,CONCATENATE($BW12,$BX12)="受入有"),(DATEDIF('【B1(3)】派遣・受入実績'!$V21,'【B1(3)】派遣・受入実績'!$Y21,"d")),"")</f>
        <v>#N/A</v>
      </c>
      <c r="BL12" s="70">
        <v>7</v>
      </c>
      <c r="BM12" s="62" t="e">
        <f>IF(AND(BN12&lt;&gt;"",COUNTIF(BN$6:BN11,BN12)=0),MAX($BM$6:BM11)+1,"")</f>
        <v>#N/A</v>
      </c>
      <c r="BN12" s="62" t="e">
        <f>IF(AND(BN$5=BV12,'【B1(3)】派遣・受入実績'!AJ21&lt;&gt;""),'【B1(3)】派遣・受入実績'!AJ21,"")</f>
        <v>#N/A</v>
      </c>
      <c r="BO12" s="62" t="e">
        <f>IF(AND(BP12&lt;&gt;"",COUNTIF(BP$6:BP11,BP12)=0),MAX($BM$6:BO11)+1,"")</f>
        <v>#N/A</v>
      </c>
      <c r="BP12" s="62" t="e">
        <f>IF(AND(BP$5=BV12,'【B1(3)】派遣・受入実績'!AJ21&lt;&gt;""),'【B1(3)】派遣・受入実績'!AJ21,"")</f>
        <v>#N/A</v>
      </c>
      <c r="BQ12" s="62" t="e">
        <f>IF(AND(BR12&lt;&gt;"",COUNTIF(BR$6:BR11,BR12)=0),MAX($BQ$6:BQ11)+1,"")</f>
        <v>#N/A</v>
      </c>
      <c r="BR12" s="62" t="e">
        <f>IF(AND(BR$5=BV12,'【B1(3)】派遣・受入実績'!AJ21&lt;&gt;""),'【B1(3)】派遣・受入実績'!AJ21,"")</f>
        <v>#N/A</v>
      </c>
      <c r="BS12" s="62" t="e">
        <f>IF(AND(BT12&lt;&gt;"",COUNTIF(BT$6:BT11,BT12)=0),MAX($BS$6:BS11)+1,"")</f>
        <v>#N/A</v>
      </c>
      <c r="BT12" s="62" t="e">
        <f>IF(AND(BT$5=BV12,'【B1(3)】派遣・受入実績'!AJ21&lt;&gt;""),'【B1(3)】派遣・受入実績'!AJ21,"")</f>
        <v>#N/A</v>
      </c>
      <c r="BV12" s="71">
        <f>'【B1(3)】派遣・受入実績'!D21</f>
        <v>0</v>
      </c>
      <c r="BW12" s="63">
        <f>'【B1(3)】派遣・受入実績'!F21</f>
        <v>0</v>
      </c>
      <c r="BX12" s="71" t="str">
        <f>IF('【B1(3)】派遣・受入実績'!T21="〇","有","")</f>
        <v/>
      </c>
      <c r="BY12" s="64" t="str">
        <f t="shared" si="1"/>
        <v>00</v>
      </c>
      <c r="CA12" s="79"/>
      <c r="CB12" s="80"/>
      <c r="CC12" s="81" t="e">
        <f>CC8</f>
        <v>#N/A</v>
      </c>
      <c r="CD12" s="67" t="e">
        <f t="shared" si="7"/>
        <v>#N/A</v>
      </c>
      <c r="CE12" s="67" t="e">
        <f t="shared" si="7"/>
        <v>#N/A</v>
      </c>
      <c r="CF12" s="67" t="e">
        <f t="shared" si="7"/>
        <v>#N/A</v>
      </c>
      <c r="CG12" s="75" t="e">
        <f t="shared" si="7"/>
        <v>#N/A</v>
      </c>
      <c r="CH12" s="78"/>
      <c r="CJ12" s="40">
        <v>3</v>
      </c>
      <c r="CK12" s="55"/>
      <c r="CL12" s="87" t="str">
        <f>IFERROR(VLOOKUP(CJ12,$BM$6:$BN$105,2,FALSE),"")</f>
        <v/>
      </c>
      <c r="CM12" s="87"/>
      <c r="CN12" s="87" t="str">
        <f>IF(CL12="","",COUNTIF(BN$6:BN$105,CL12))</f>
        <v/>
      </c>
      <c r="CO12" s="87"/>
      <c r="CP12" s="87"/>
      <c r="CQ12" s="55"/>
      <c r="CR12" s="41">
        <v>3</v>
      </c>
      <c r="CS12" s="57"/>
      <c r="CT12" s="87" t="str">
        <f>IFERROR(VLOOKUP(CR12,$BO$6:$BP$105,2,FALSE),"")</f>
        <v/>
      </c>
      <c r="CU12" s="87"/>
      <c r="CV12" s="87" t="str">
        <f>IF(CT12="","",COUNTIF(BP$6:BP$105,CT12))</f>
        <v/>
      </c>
      <c r="CW12" s="87"/>
      <c r="CX12" s="87"/>
      <c r="CY12" s="57"/>
      <c r="CZ12" s="41">
        <v>3</v>
      </c>
      <c r="DA12" s="55"/>
      <c r="DB12" s="87" t="str">
        <f>IFERROR(VLOOKUP(CZ12,$BQ$6:$BR$105,2,FALSE),"")</f>
        <v/>
      </c>
      <c r="DC12" s="87"/>
      <c r="DD12" s="87" t="str">
        <f>IF(DB12="","",COUNTIF(BR$6:BR$105,DB12))</f>
        <v/>
      </c>
      <c r="DE12" s="87"/>
      <c r="DF12" s="87"/>
      <c r="DG12" s="55"/>
      <c r="DH12" s="41">
        <v>3</v>
      </c>
      <c r="DI12" s="57"/>
      <c r="DJ12" s="87" t="str">
        <f t="shared" si="8"/>
        <v/>
      </c>
      <c r="DK12" s="87"/>
      <c r="DL12" s="87" t="str">
        <f t="shared" si="9"/>
        <v/>
      </c>
      <c r="DM12" s="87"/>
      <c r="DN12" s="87"/>
      <c r="DO12" s="57"/>
      <c r="DP12" s="42"/>
    </row>
    <row r="13" spans="1:120" ht="14.25" customHeight="1">
      <c r="B13" s="58">
        <v>45748</v>
      </c>
      <c r="C13" s="59">
        <f t="shared" si="5"/>
        <v>2025</v>
      </c>
      <c r="I13" s="62"/>
      <c r="J13" s="62"/>
      <c r="K13" s="62"/>
      <c r="L13" s="62"/>
      <c r="M13" s="43"/>
      <c r="O13" s="62" t="str">
        <f>IF(OR('【B1(1)】日本側参加者リスト'!N18="",'【B1(1)】日本側参加者リスト'!AU18=1),"",'【B1(1)】日本側参加者リスト'!N18)</f>
        <v/>
      </c>
      <c r="P13" s="62" t="str">
        <f>IF(OR('【B1(2)】相手国側参加者リスト'!K18="",'【B1(2)】相手国側参加者リスト'!AU18=1),"",'【B1(2)】相手国側参加者リスト'!K18)</f>
        <v/>
      </c>
      <c r="V13" s="62" t="s">
        <v>518</v>
      </c>
      <c r="AB13" s="46">
        <f>'【B1(4)】研究発表'!D21</f>
        <v>0</v>
      </c>
      <c r="AC13" s="71">
        <f>'【B1(4)】研究発表'!F21</f>
        <v>0</v>
      </c>
      <c r="AD13" s="46" t="str">
        <f>IF(MID(AC13,2,2)="学会",IF('【B1(4)】研究発表'!AL21="〇","〇",""),"")</f>
        <v/>
      </c>
      <c r="AE13" s="64" t="str">
        <f t="shared" si="3"/>
        <v>00</v>
      </c>
      <c r="AH13" s="65" t="e">
        <f>AH9</f>
        <v>#N/A</v>
      </c>
      <c r="AI13" s="66" t="e">
        <f t="shared" si="6"/>
        <v>#N/A</v>
      </c>
      <c r="AJ13" s="66" t="e">
        <f t="shared" si="6"/>
        <v>#N/A</v>
      </c>
      <c r="AK13" s="67" t="e">
        <f t="shared" si="6"/>
        <v>#N/A</v>
      </c>
      <c r="AL13" s="69" t="e">
        <f t="shared" si="6"/>
        <v>#N/A</v>
      </c>
      <c r="AM13" s="67" t="e">
        <f t="shared" si="6"/>
        <v>#N/A</v>
      </c>
      <c r="AN13" s="69" t="e">
        <f t="shared" si="6"/>
        <v>#N/A</v>
      </c>
      <c r="AO13" s="66" t="e">
        <f t="shared" si="6"/>
        <v>#N/A</v>
      </c>
      <c r="AP13" s="67" t="e">
        <f t="shared" si="6"/>
        <v>#N/A</v>
      </c>
      <c r="AQ13" s="69" t="e">
        <f t="shared" si="6"/>
        <v>#N/A</v>
      </c>
      <c r="AR13" s="78"/>
      <c r="AT13" s="33"/>
      <c r="AW13" s="33"/>
      <c r="AX13" s="33"/>
      <c r="AY13" s="33"/>
      <c r="AZ13" s="33"/>
      <c r="BA13" s="317"/>
      <c r="BB13" s="70">
        <v>8</v>
      </c>
      <c r="BC13" s="62" t="e">
        <f>IF(AND($BV13=$BC$4,$BW13="派遣＿相手国"),(DATEDIF('【B1(3)】派遣・受入実績'!$V22,'【B1(3)】派遣・受入実績'!$Y22,"d")),"")</f>
        <v>#N/A</v>
      </c>
      <c r="BD13" s="62" t="e">
        <f>IF(AND($BV13=$BD$4,$BW13="派遣＿相手国"),(DATEDIF('【B1(3)】派遣・受入実績'!$V22,'【B1(3)】派遣・受入実績'!$Y22,"d")),"")</f>
        <v>#N/A</v>
      </c>
      <c r="BE13" s="62" t="e">
        <f>IF(AND($BV13=$BE$4,$BW13="派遣＿相手国"),(DATEDIF('【B1(3)】派遣・受入実績'!$V22,'【B1(3)】派遣・受入実績'!$Y22,"d")),"")</f>
        <v>#N/A</v>
      </c>
      <c r="BF13" s="62" t="e">
        <f>IF(AND($BV13=$BF$4,$BW13="派遣＿相手国"),(DATEDIF('【B1(3)】派遣・受入実績'!$V22,'【B1(3)】派遣・受入実績'!$Y22,"d")),"")</f>
        <v>#N/A</v>
      </c>
      <c r="BG13" s="62" t="e">
        <f>IF(AND($BV13=$BG$4,CONCATENATE($BW13,$BX13)="受入有"),(DATEDIF('【B1(3)】派遣・受入実績'!$V22,'【B1(3)】派遣・受入実績'!$Y22,"d")),"")</f>
        <v>#N/A</v>
      </c>
      <c r="BH13" s="62" t="e">
        <f>IF(AND($BV13=$BH$4,CONCATENATE($BW13,$BX13)="受入有"),(DATEDIF('【B1(3)】派遣・受入実績'!$V22,'【B1(3)】派遣・受入実績'!$Y22,"d")),"")</f>
        <v>#N/A</v>
      </c>
      <c r="BI13" s="62" t="e">
        <f>IF(AND($BV13=$BI$4,CONCATENATE($BW13,$BX13)="受入有"),(DATEDIF('【B1(3)】派遣・受入実績'!$V22,'【B1(3)】派遣・受入実績'!$Y22,"d")),"")</f>
        <v>#N/A</v>
      </c>
      <c r="BJ13" s="62" t="e">
        <f>IF(AND($BV13=$BJ$4,CONCATENATE($BW13,$BX13)="受入有"),(DATEDIF('【B1(3)】派遣・受入実績'!$V22,'【B1(3)】派遣・受入実績'!$Y22,"d")),"")</f>
        <v>#N/A</v>
      </c>
      <c r="BL13" s="70">
        <v>8</v>
      </c>
      <c r="BM13" s="62" t="e">
        <f>IF(AND(BN13&lt;&gt;"",COUNTIF(BN$6:BN12,BN13)=0),MAX($BM$6:BM12)+1,"")</f>
        <v>#N/A</v>
      </c>
      <c r="BN13" s="62" t="e">
        <f>IF(AND(BN$5=BV13,'【B1(3)】派遣・受入実績'!AJ22&lt;&gt;""),'【B1(3)】派遣・受入実績'!AJ22,"")</f>
        <v>#N/A</v>
      </c>
      <c r="BO13" s="62" t="e">
        <f>IF(AND(BP13&lt;&gt;"",COUNTIF(BP$6:BP12,BP13)=0),MAX($BM$6:BO12)+1,"")</f>
        <v>#N/A</v>
      </c>
      <c r="BP13" s="62" t="e">
        <f>IF(AND(BP$5=BV13,'【B1(3)】派遣・受入実績'!AJ22&lt;&gt;""),'【B1(3)】派遣・受入実績'!AJ22,"")</f>
        <v>#N/A</v>
      </c>
      <c r="BQ13" s="62" t="e">
        <f>IF(AND(BR13&lt;&gt;"",COUNTIF(BR$6:BR12,BR13)=0),MAX($BQ$6:BQ12)+1,"")</f>
        <v>#N/A</v>
      </c>
      <c r="BR13" s="62" t="e">
        <f>IF(AND(BR$5=BV13,'【B1(3)】派遣・受入実績'!AJ22&lt;&gt;""),'【B1(3)】派遣・受入実績'!AJ22,"")</f>
        <v>#N/A</v>
      </c>
      <c r="BS13" s="62" t="e">
        <f>IF(AND(BT13&lt;&gt;"",COUNTIF(BT$6:BT12,BT13)=0),MAX($BS$6:BS12)+1,"")</f>
        <v>#N/A</v>
      </c>
      <c r="BT13" s="62" t="e">
        <f>IF(AND(BT$5=BV13,'【B1(3)】派遣・受入実績'!AJ22&lt;&gt;""),'【B1(3)】派遣・受入実績'!AJ22,"")</f>
        <v>#N/A</v>
      </c>
      <c r="BV13" s="71">
        <f>'【B1(3)】派遣・受入実績'!D22</f>
        <v>0</v>
      </c>
      <c r="BW13" s="63">
        <f>'【B1(3)】派遣・受入実績'!F22</f>
        <v>0</v>
      </c>
      <c r="BX13" s="71" t="str">
        <f>IF('【B1(3)】派遣・受入実績'!T22="〇","有","")</f>
        <v/>
      </c>
      <c r="BY13" s="64" t="str">
        <f t="shared" si="1"/>
        <v>00</v>
      </c>
      <c r="CA13" s="88"/>
      <c r="CB13" s="82"/>
      <c r="CC13" s="83" t="e">
        <f>CC9</f>
        <v>#N/A</v>
      </c>
      <c r="CD13" s="67" t="e">
        <f t="shared" si="7"/>
        <v>#N/A</v>
      </c>
      <c r="CE13" s="67" t="e">
        <f t="shared" si="7"/>
        <v>#N/A</v>
      </c>
      <c r="CF13" s="67" t="e">
        <f t="shared" si="7"/>
        <v>#N/A</v>
      </c>
      <c r="CG13" s="75" t="e">
        <f t="shared" si="7"/>
        <v>#N/A</v>
      </c>
      <c r="CH13" s="78"/>
      <c r="CJ13" s="40">
        <v>4</v>
      </c>
      <c r="CK13" s="55"/>
      <c r="CL13" s="87" t="str">
        <f>IFERROR(VLOOKUP(CJ13,$BM$6:$BN$105,2,FALSE),"")</f>
        <v/>
      </c>
      <c r="CM13" s="87"/>
      <c r="CN13" s="87" t="str">
        <f>IF(CL13="","",COUNTIF(BN$6:BN$105,CL13))</f>
        <v/>
      </c>
      <c r="CO13" s="87"/>
      <c r="CP13" s="87"/>
      <c r="CQ13" s="55"/>
      <c r="CR13" s="41">
        <v>4</v>
      </c>
      <c r="CS13" s="57"/>
      <c r="CT13" s="87" t="str">
        <f>IFERROR(VLOOKUP(CR13,$BO$6:$BP$105,2,FALSE),"")</f>
        <v/>
      </c>
      <c r="CU13" s="87"/>
      <c r="CV13" s="87" t="str">
        <f>IF(CT13="","",COUNTIF(BP$6:BP$105,CT13))</f>
        <v/>
      </c>
      <c r="CW13" s="87"/>
      <c r="CX13" s="87"/>
      <c r="CY13" s="57"/>
      <c r="CZ13" s="41">
        <v>4</v>
      </c>
      <c r="DA13" s="55"/>
      <c r="DB13" s="87" t="str">
        <f>IFERROR(VLOOKUP(CZ13,$BQ$6:$BR$105,2,FALSE),"")</f>
        <v/>
      </c>
      <c r="DC13" s="87"/>
      <c r="DD13" s="87" t="str">
        <f>IF(DB13="","",COUNTIF(BR$6:BR$105,DB13))</f>
        <v/>
      </c>
      <c r="DE13" s="87"/>
      <c r="DF13" s="87"/>
      <c r="DG13" s="55"/>
      <c r="DH13" s="41">
        <v>4</v>
      </c>
      <c r="DI13" s="57"/>
      <c r="DJ13" s="87" t="str">
        <f t="shared" si="8"/>
        <v/>
      </c>
      <c r="DK13" s="87"/>
      <c r="DL13" s="87" t="str">
        <f t="shared" si="9"/>
        <v/>
      </c>
      <c r="DM13" s="87"/>
      <c r="DN13" s="87"/>
      <c r="DO13" s="57"/>
      <c r="DP13" s="42"/>
    </row>
    <row r="14" spans="1:120" ht="14.25" customHeight="1" thickBot="1">
      <c r="B14" s="58">
        <v>46113</v>
      </c>
      <c r="C14" s="59">
        <f t="shared" si="5"/>
        <v>2026</v>
      </c>
      <c r="I14" s="62"/>
      <c r="J14" s="62"/>
      <c r="K14" s="62"/>
      <c r="L14" s="62"/>
      <c r="M14" s="43"/>
      <c r="O14" s="62" t="str">
        <f>IF(OR('【B1(1)】日本側参加者リスト'!N19="",'【B1(1)】日本側参加者リスト'!AU19=1),"",'【B1(1)】日本側参加者リスト'!N19)</f>
        <v/>
      </c>
      <c r="P14" s="62" t="str">
        <f>IF(OR('【B1(2)】相手国側参加者リスト'!K19="",'【B1(2)】相手国側参加者リスト'!AU19=1),"",'【B1(2)】相手国側参加者リスト'!K19)</f>
        <v/>
      </c>
      <c r="V14" s="62"/>
      <c r="AB14" s="46">
        <f>'【B1(4)】研究発表'!D22</f>
        <v>0</v>
      </c>
      <c r="AC14" s="71">
        <f>'【B1(4)】研究発表'!F22</f>
        <v>0</v>
      </c>
      <c r="AD14" s="46" t="str">
        <f>IF(MID(AC14,2,2)="学会",IF('【B1(4)】研究発表'!AL22="〇","〇",""),"")</f>
        <v/>
      </c>
      <c r="AE14" s="64" t="str">
        <f t="shared" si="3"/>
        <v>00</v>
      </c>
      <c r="AI14" s="66"/>
      <c r="AJ14" s="66"/>
      <c r="AK14" s="67"/>
      <c r="AL14" s="69"/>
      <c r="AM14" s="67"/>
      <c r="AN14" s="69"/>
      <c r="AO14" s="66"/>
      <c r="AP14" s="67"/>
      <c r="AQ14" s="69"/>
      <c r="AT14" s="33"/>
      <c r="AW14" s="33"/>
      <c r="AX14" s="33"/>
      <c r="AY14" s="33"/>
      <c r="AZ14" s="33"/>
      <c r="BA14" s="317"/>
      <c r="BB14" s="70">
        <v>9</v>
      </c>
      <c r="BC14" s="62" t="e">
        <f>IF(AND($BV14=$BC$4,$BW14="派遣＿相手国"),(DATEDIF('【B1(3)】派遣・受入実績'!$V23,'【B1(3)】派遣・受入実績'!$Y23,"d")),"")</f>
        <v>#N/A</v>
      </c>
      <c r="BD14" s="62" t="e">
        <f>IF(AND($BV14=$BD$4,$BW14="派遣＿相手国"),(DATEDIF('【B1(3)】派遣・受入実績'!$V23,'【B1(3)】派遣・受入実績'!$Y23,"d")),"")</f>
        <v>#N/A</v>
      </c>
      <c r="BE14" s="62" t="e">
        <f>IF(AND($BV14=$BE$4,$BW14="派遣＿相手国"),(DATEDIF('【B1(3)】派遣・受入実績'!$V23,'【B1(3)】派遣・受入実績'!$Y23,"d")),"")</f>
        <v>#N/A</v>
      </c>
      <c r="BF14" s="62" t="e">
        <f>IF(AND($BV14=$BF$4,$BW14="派遣＿相手国"),(DATEDIF('【B1(3)】派遣・受入実績'!$V23,'【B1(3)】派遣・受入実績'!$Y23,"d")),"")</f>
        <v>#N/A</v>
      </c>
      <c r="BG14" s="62" t="e">
        <f>IF(AND($BV14=$BG$4,CONCATENATE($BW14,$BX14)="受入有"),(DATEDIF('【B1(3)】派遣・受入実績'!$V23,'【B1(3)】派遣・受入実績'!$Y23,"d")),"")</f>
        <v>#N/A</v>
      </c>
      <c r="BH14" s="62" t="e">
        <f>IF(AND($BV14=$BH$4,CONCATENATE($BW14,$BX14)="受入有"),(DATEDIF('【B1(3)】派遣・受入実績'!$V23,'【B1(3)】派遣・受入実績'!$Y23,"d")),"")</f>
        <v>#N/A</v>
      </c>
      <c r="BI14" s="62" t="e">
        <f>IF(AND($BV14=$BI$4,CONCATENATE($BW14,$BX14)="受入有"),(DATEDIF('【B1(3)】派遣・受入実績'!$V23,'【B1(3)】派遣・受入実績'!$Y23,"d")),"")</f>
        <v>#N/A</v>
      </c>
      <c r="BJ14" s="62" t="e">
        <f>IF(AND($BV14=$BJ$4,CONCATENATE($BW14,$BX14)="受入有"),(DATEDIF('【B1(3)】派遣・受入実績'!$V23,'【B1(3)】派遣・受入実績'!$Y23,"d")),"")</f>
        <v>#N/A</v>
      </c>
      <c r="BL14" s="70">
        <v>9</v>
      </c>
      <c r="BM14" s="62" t="e">
        <f>IF(AND(BN14&lt;&gt;"",COUNTIF(BN$6:BN13,BN14)=0),MAX($BM$6:BM13)+1,"")</f>
        <v>#N/A</v>
      </c>
      <c r="BN14" s="62" t="e">
        <f>IF(AND(BN$5=BV14,'【B1(3)】派遣・受入実績'!AJ23&lt;&gt;""),'【B1(3)】派遣・受入実績'!AJ23,"")</f>
        <v>#N/A</v>
      </c>
      <c r="BO14" s="62" t="e">
        <f>IF(AND(BP14&lt;&gt;"",COUNTIF(BP$6:BP13,BP14)=0),MAX($BM$6:BO13)+1,"")</f>
        <v>#N/A</v>
      </c>
      <c r="BP14" s="62" t="e">
        <f>IF(AND(BP$5=BV14,'【B1(3)】派遣・受入実績'!AJ23&lt;&gt;""),'【B1(3)】派遣・受入実績'!AJ23,"")</f>
        <v>#N/A</v>
      </c>
      <c r="BQ14" s="62" t="e">
        <f>IF(AND(BR14&lt;&gt;"",COUNTIF(BR$6:BR13,BR14)=0),MAX($BQ$6:BQ13)+1,"")</f>
        <v>#N/A</v>
      </c>
      <c r="BR14" s="62" t="e">
        <f>IF(AND(BR$5=BV14,'【B1(3)】派遣・受入実績'!AJ23&lt;&gt;""),'【B1(3)】派遣・受入実績'!AJ23,"")</f>
        <v>#N/A</v>
      </c>
      <c r="BS14" s="62" t="e">
        <f>IF(AND(BT14&lt;&gt;"",COUNTIF(BT$6:BT13,BT14)=0),MAX($BS$6:BS13)+1,"")</f>
        <v>#N/A</v>
      </c>
      <c r="BT14" s="62" t="e">
        <f>IF(AND(BT$5=BV14,'【B1(3)】派遣・受入実績'!AJ23&lt;&gt;""),'【B1(3)】派遣・受入実績'!AJ23,"")</f>
        <v>#N/A</v>
      </c>
      <c r="BV14" s="71">
        <f>'【B1(3)】派遣・受入実績'!D23</f>
        <v>0</v>
      </c>
      <c r="BW14" s="63">
        <f>'【B1(3)】派遣・受入実績'!F23</f>
        <v>0</v>
      </c>
      <c r="BX14" s="71" t="str">
        <f>IF('【B1(3)】派遣・受入実績'!T23="〇","有","")</f>
        <v/>
      </c>
      <c r="BY14" s="64" t="str">
        <f t="shared" si="1"/>
        <v>00</v>
      </c>
      <c r="CD14" s="67"/>
      <c r="CE14" s="68"/>
      <c r="CF14" s="68"/>
      <c r="CG14" s="68"/>
      <c r="CJ14" s="40">
        <v>5</v>
      </c>
      <c r="CK14" s="55"/>
      <c r="CL14" s="87" t="str">
        <f>IFERROR(VLOOKUP(CJ14,$BM$6:$BN$105,2,FALSE),"")</f>
        <v/>
      </c>
      <c r="CM14" s="87"/>
      <c r="CN14" s="87" t="str">
        <f>IF(CL14="","",COUNTIF(BN$6:BN$105,CL14))</f>
        <v/>
      </c>
      <c r="CO14" s="102"/>
      <c r="CP14" s="87"/>
      <c r="CQ14" s="55"/>
      <c r="CR14" s="41">
        <v>5</v>
      </c>
      <c r="CS14" s="57"/>
      <c r="CT14" s="87" t="str">
        <f>IFERROR(VLOOKUP(CR14,$BO$6:$BP$105,2,FALSE),"")</f>
        <v/>
      </c>
      <c r="CU14" s="87"/>
      <c r="CV14" s="87" t="str">
        <f>IF(CT14="","",COUNTIF(BP$6:BP$105,CT14))</f>
        <v/>
      </c>
      <c r="CW14" s="102"/>
      <c r="CX14" s="87"/>
      <c r="CY14" s="57"/>
      <c r="CZ14" s="41">
        <v>5</v>
      </c>
      <c r="DA14" s="55"/>
      <c r="DB14" s="87" t="str">
        <f>IFERROR(VLOOKUP(CZ14,$BQ$6:$BR$105,2,FALSE),"")</f>
        <v/>
      </c>
      <c r="DC14" s="87"/>
      <c r="DD14" s="87" t="str">
        <f>IF(DB14="","",COUNTIF(BR$6:BR$105,DB14))</f>
        <v/>
      </c>
      <c r="DE14" s="102"/>
      <c r="DF14" s="87"/>
      <c r="DG14" s="55"/>
      <c r="DH14" s="41">
        <v>5</v>
      </c>
      <c r="DI14" s="57"/>
      <c r="DJ14" s="87" t="str">
        <f>IFERROR(VLOOKUP(DH14,$BS$6:$BT$105,2,FALSE),"")</f>
        <v/>
      </c>
      <c r="DK14" s="87"/>
      <c r="DL14" s="87" t="str">
        <f t="shared" si="9"/>
        <v/>
      </c>
      <c r="DM14" s="102"/>
      <c r="DN14" s="87"/>
      <c r="DO14" s="57"/>
      <c r="DP14" s="42"/>
    </row>
    <row r="15" spans="1:120" ht="14.25" customHeight="1" thickBot="1">
      <c r="B15" s="58">
        <v>46478</v>
      </c>
      <c r="C15" s="59">
        <f t="shared" si="5"/>
        <v>2027</v>
      </c>
      <c r="I15" s="62"/>
      <c r="J15" s="62"/>
      <c r="K15" s="62"/>
      <c r="L15" s="62"/>
      <c r="M15" s="43"/>
      <c r="O15" s="62" t="str">
        <f>IF(OR('【B1(1)】日本側参加者リスト'!N20="",'【B1(1)】日本側参加者リスト'!AU20=1),"",'【B1(1)】日本側参加者リスト'!N20)</f>
        <v/>
      </c>
      <c r="P15" s="62" t="str">
        <f>IF(OR('【B1(2)】相手国側参加者リスト'!K20="",'【B1(2)】相手国側参加者リスト'!AU20=1),"",'【B1(2)】相手国側参加者リスト'!K20)</f>
        <v/>
      </c>
      <c r="AB15" s="46">
        <f>'【B1(4)】研究発表'!D23</f>
        <v>0</v>
      </c>
      <c r="AC15" s="71">
        <f>'【B1(4)】研究発表'!F23</f>
        <v>0</v>
      </c>
      <c r="AD15" s="46" t="str">
        <f>IF(MID(AC15,2,2)="学会",IF('【B1(4)】研究発表'!AL23="〇","〇",""),"")</f>
        <v/>
      </c>
      <c r="AE15" s="64" t="str">
        <f t="shared" si="3"/>
        <v>00</v>
      </c>
      <c r="AG15" s="31" t="s">
        <v>224</v>
      </c>
      <c r="AH15" s="47"/>
      <c r="AI15" s="89" t="s">
        <v>225</v>
      </c>
      <c r="AJ15" s="89" t="s">
        <v>214</v>
      </c>
      <c r="AK15" s="90" t="s">
        <v>226</v>
      </c>
      <c r="AL15" s="92" t="s">
        <v>227</v>
      </c>
      <c r="AM15" s="90" t="s">
        <v>228</v>
      </c>
      <c r="AN15" s="92" t="s">
        <v>229</v>
      </c>
      <c r="AO15" s="89" t="s">
        <v>215</v>
      </c>
      <c r="AP15" s="90" t="s">
        <v>230</v>
      </c>
      <c r="AQ15" s="92" t="s">
        <v>220</v>
      </c>
      <c r="AR15" s="52" t="s">
        <v>221</v>
      </c>
      <c r="AW15" s="33"/>
      <c r="AX15" s="33"/>
      <c r="AY15" s="33"/>
      <c r="AZ15" s="33"/>
      <c r="BA15" s="317"/>
      <c r="BB15" s="70">
        <v>10</v>
      </c>
      <c r="BC15" s="62" t="e">
        <f>IF(AND($BV15=$BC$4,$BW15="派遣＿相手国"),(DATEDIF('【B1(3)】派遣・受入実績'!$V24,'【B1(3)】派遣・受入実績'!$Y24,"d")),"")</f>
        <v>#N/A</v>
      </c>
      <c r="BD15" s="62" t="e">
        <f>IF(AND($BV15=$BD$4,$BW15="派遣＿相手国"),(DATEDIF('【B1(3)】派遣・受入実績'!$V24,'【B1(3)】派遣・受入実績'!$Y24,"d")),"")</f>
        <v>#N/A</v>
      </c>
      <c r="BE15" s="62" t="e">
        <f>IF(AND($BV15=$BE$4,$BW15="派遣＿相手国"),(DATEDIF('【B1(3)】派遣・受入実績'!$V24,'【B1(3)】派遣・受入実績'!$Y24,"d")),"")</f>
        <v>#N/A</v>
      </c>
      <c r="BF15" s="62" t="e">
        <f>IF(AND($BV15=$BF$4,$BW15="派遣＿相手国"),(DATEDIF('【B1(3)】派遣・受入実績'!$V24,'【B1(3)】派遣・受入実績'!$Y24,"d")),"")</f>
        <v>#N/A</v>
      </c>
      <c r="BG15" s="62" t="e">
        <f>IF(AND($BV15=$BG$4,CONCATENATE($BW15,$BX15)="受入有"),(DATEDIF('【B1(3)】派遣・受入実績'!$V24,'【B1(3)】派遣・受入実績'!$Y24,"d")),"")</f>
        <v>#N/A</v>
      </c>
      <c r="BH15" s="62" t="e">
        <f>IF(AND($BV15=$BH$4,CONCATENATE($BW15,$BX15)="受入有"),(DATEDIF('【B1(3)】派遣・受入実績'!$V24,'【B1(3)】派遣・受入実績'!$Y24,"d")),"")</f>
        <v>#N/A</v>
      </c>
      <c r="BI15" s="62" t="e">
        <f>IF(AND($BV15=$BI$4,CONCATENATE($BW15,$BX15)="受入有"),(DATEDIF('【B1(3)】派遣・受入実績'!$V24,'【B1(3)】派遣・受入実績'!$Y24,"d")),"")</f>
        <v>#N/A</v>
      </c>
      <c r="BJ15" s="62" t="e">
        <f>IF(AND($BV15=$BJ$4,CONCATENATE($BW15,$BX15)="受入有"),(DATEDIF('【B1(3)】派遣・受入実績'!$V24,'【B1(3)】派遣・受入実績'!$Y24,"d")),"")</f>
        <v>#N/A</v>
      </c>
      <c r="BL15" s="70">
        <v>10</v>
      </c>
      <c r="BM15" s="62" t="e">
        <f>IF(AND(BN15&lt;&gt;"",COUNTIF(BN$6:BN14,BN15)=0),MAX($BM$6:BM14)+1,"")</f>
        <v>#N/A</v>
      </c>
      <c r="BN15" s="62" t="e">
        <f>IF(AND(BN$5=BV15,'【B1(3)】派遣・受入実績'!AJ24&lt;&gt;""),'【B1(3)】派遣・受入実績'!AJ24,"")</f>
        <v>#N/A</v>
      </c>
      <c r="BO15" s="62" t="e">
        <f>IF(AND(BP15&lt;&gt;"",COUNTIF(BP$6:BP14,BP15)=0),MAX($BM$6:BO14)+1,"")</f>
        <v>#N/A</v>
      </c>
      <c r="BP15" s="62" t="e">
        <f>IF(AND(BP$5=BV15,'【B1(3)】派遣・受入実績'!AJ24&lt;&gt;""),'【B1(3)】派遣・受入実績'!AJ24,"")</f>
        <v>#N/A</v>
      </c>
      <c r="BQ15" s="62" t="e">
        <f>IF(AND(BR15&lt;&gt;"",COUNTIF(BR$6:BR14,BR15)=0),MAX($BQ$6:BQ14)+1,"")</f>
        <v>#N/A</v>
      </c>
      <c r="BR15" s="62" t="e">
        <f>IF(AND(BR$5=BV15,'【B1(3)】派遣・受入実績'!AJ24&lt;&gt;""),'【B1(3)】派遣・受入実績'!AJ24,"")</f>
        <v>#N/A</v>
      </c>
      <c r="BS15" s="62" t="e">
        <f>IF(AND(BT15&lt;&gt;"",COUNTIF(BT$6:BT14,BT15)=0),MAX($BS$6:BS14)+1,"")</f>
        <v>#N/A</v>
      </c>
      <c r="BT15" s="62" t="e">
        <f>IF(AND(BT$5=BV15,'【B1(3)】派遣・受入実績'!AJ24&lt;&gt;""),'【B1(3)】派遣・受入実績'!AJ24,"")</f>
        <v>#N/A</v>
      </c>
      <c r="BV15" s="71">
        <f>'【B1(3)】派遣・受入実績'!D24</f>
        <v>0</v>
      </c>
      <c r="BW15" s="63">
        <f>'【B1(3)】派遣・受入実績'!F24</f>
        <v>0</v>
      </c>
      <c r="BX15" s="71" t="str">
        <f>IF('【B1(3)】派遣・受入実績'!T24="〇","有","")</f>
        <v/>
      </c>
      <c r="BY15" s="64" t="str">
        <f t="shared" si="1"/>
        <v>00</v>
      </c>
      <c r="CA15" s="72" t="s">
        <v>224</v>
      </c>
      <c r="CB15" s="73"/>
      <c r="CC15" s="93"/>
      <c r="CD15" s="49" t="s">
        <v>225</v>
      </c>
      <c r="CE15" s="50" t="s">
        <v>214</v>
      </c>
      <c r="CF15" s="50" t="s">
        <v>226</v>
      </c>
      <c r="CG15" s="50" t="s">
        <v>227</v>
      </c>
      <c r="CH15" s="94" t="s">
        <v>221</v>
      </c>
      <c r="CJ15" s="40"/>
      <c r="CK15" s="55"/>
      <c r="CL15" s="55" t="s">
        <v>235</v>
      </c>
      <c r="CM15" s="107">
        <f>CF16+CF20</f>
        <v>0</v>
      </c>
      <c r="CN15" s="55"/>
      <c r="CO15" s="55"/>
      <c r="CP15" s="55"/>
      <c r="CQ15" s="55"/>
      <c r="CR15" s="41"/>
      <c r="CS15" s="57"/>
      <c r="CT15" s="57" t="s">
        <v>235</v>
      </c>
      <c r="CU15" s="107">
        <f>CF17+CF21</f>
        <v>0</v>
      </c>
      <c r="CV15" s="57"/>
      <c r="CW15" s="57"/>
      <c r="CX15" s="57"/>
      <c r="CY15" s="57"/>
      <c r="CZ15" s="41"/>
      <c r="DA15" s="55"/>
      <c r="DB15" s="55" t="s">
        <v>235</v>
      </c>
      <c r="DC15" s="107">
        <f>CF18+CF22</f>
        <v>0</v>
      </c>
      <c r="DD15" s="55"/>
      <c r="DE15" s="55"/>
      <c r="DF15" s="55"/>
      <c r="DG15" s="55"/>
      <c r="DH15" s="41"/>
      <c r="DI15" s="57"/>
      <c r="DJ15" s="57" t="s">
        <v>235</v>
      </c>
      <c r="DK15" s="107">
        <f>CF19+CF23</f>
        <v>0</v>
      </c>
      <c r="DL15" s="57"/>
      <c r="DM15" s="57"/>
      <c r="DN15" s="57"/>
      <c r="DO15" s="57"/>
      <c r="DP15" s="42"/>
    </row>
    <row r="16" spans="1:120" ht="14.25" customHeight="1" thickBot="1">
      <c r="B16" s="58">
        <v>46844</v>
      </c>
      <c r="C16" s="59">
        <f t="shared" si="5"/>
        <v>2028</v>
      </c>
      <c r="I16" s="62"/>
      <c r="J16" s="62"/>
      <c r="K16" s="62"/>
      <c r="L16" s="62"/>
      <c r="M16" s="43"/>
      <c r="O16" s="62" t="str">
        <f>IF(OR('【B1(1)】日本側参加者リスト'!N21="",'【B1(1)】日本側参加者リスト'!AU21=1),"",'【B1(1)】日本側参加者リスト'!N21)</f>
        <v/>
      </c>
      <c r="P16" s="62" t="str">
        <f>IF(OR('【B1(2)】相手国側参加者リスト'!K21="",'【B1(2)】相手国側参加者リスト'!AU21=1),"",'【B1(2)】相手国側参加者リスト'!K21)</f>
        <v/>
      </c>
      <c r="AB16" s="46">
        <f>'【B1(4)】研究発表'!D24</f>
        <v>0</v>
      </c>
      <c r="AC16" s="71">
        <f>'【B1(4)】研究発表'!F24</f>
        <v>0</v>
      </c>
      <c r="AD16" s="46" t="str">
        <f>IF(MID(AC16,2,2)="学会",IF('【B1(4)】研究発表'!AL24="〇","〇",""),"")</f>
        <v/>
      </c>
      <c r="AE16" s="64" t="str">
        <f t="shared" si="3"/>
        <v>00</v>
      </c>
      <c r="AH16" s="65" t="e">
        <f>AH6</f>
        <v>#N/A</v>
      </c>
      <c r="AI16" s="95">
        <f>COUNTIF($AE:$AE,JSPS管理!AI6)</f>
        <v>0</v>
      </c>
      <c r="AJ16" s="95">
        <f>COUNTIF($AE:$AE,JSPS管理!AJ6)</f>
        <v>0</v>
      </c>
      <c r="AK16" s="96">
        <f>COUNTIF($AE:$AE,JSPS管理!AK6)</f>
        <v>0</v>
      </c>
      <c r="AL16" s="98">
        <f>COUNTIF($AE:$AE,JSPS管理!AL6)</f>
        <v>0</v>
      </c>
      <c r="AM16" s="96">
        <f>COUNTIF($AE:$AE,JSPS管理!AM6)</f>
        <v>0</v>
      </c>
      <c r="AN16" s="98">
        <f>COUNTIF($AE:$AE,JSPS管理!AN6)</f>
        <v>0</v>
      </c>
      <c r="AO16" s="95">
        <f>COUNTIF($AE:$AE,JSPS管理!AO6)</f>
        <v>0</v>
      </c>
      <c r="AP16" s="96">
        <f>COUNTIF($AE:$AE,JSPS管理!AP6)</f>
        <v>0</v>
      </c>
      <c r="AQ16" s="98">
        <f>COUNTIF($AE:$AE,JSPS管理!AQ6)</f>
        <v>0</v>
      </c>
      <c r="AR16" s="78">
        <f>SUM(AI16:AQ16)</f>
        <v>0</v>
      </c>
      <c r="AW16" s="33"/>
      <c r="AX16" s="33"/>
      <c r="AY16" s="33"/>
      <c r="AZ16" s="33"/>
      <c r="BA16" s="317"/>
      <c r="BB16" s="70">
        <v>11</v>
      </c>
      <c r="BC16" s="62" t="e">
        <f>IF(AND($BV16=$BC$4,$BW16="派遣＿相手国"),(DATEDIF('【B1(3)】派遣・受入実績'!$V25,'【B1(3)】派遣・受入実績'!$Y25,"d")),"")</f>
        <v>#N/A</v>
      </c>
      <c r="BD16" s="62" t="e">
        <f>IF(AND($BV16=$BD$4,$BW16="派遣＿相手国"),(DATEDIF('【B1(3)】派遣・受入実績'!$V25,'【B1(3)】派遣・受入実績'!$Y25,"d")),"")</f>
        <v>#N/A</v>
      </c>
      <c r="BE16" s="62" t="e">
        <f>IF(AND($BV16=$BE$4,$BW16="派遣＿相手国"),(DATEDIF('【B1(3)】派遣・受入実績'!$V25,'【B1(3)】派遣・受入実績'!$Y25,"d")),"")</f>
        <v>#N/A</v>
      </c>
      <c r="BF16" s="62" t="e">
        <f>IF(AND($BV16=$BF$4,$BW16="派遣＿相手国"),(DATEDIF('【B1(3)】派遣・受入実績'!$V25,'【B1(3)】派遣・受入実績'!$Y25,"d")),"")</f>
        <v>#N/A</v>
      </c>
      <c r="BG16" s="62" t="e">
        <f>IF(AND($BV16=$BG$4,CONCATENATE($BW16,$BX16)="受入有"),(DATEDIF('【B1(3)】派遣・受入実績'!$V25,'【B1(3)】派遣・受入実績'!$Y25,"d")),"")</f>
        <v>#N/A</v>
      </c>
      <c r="BH16" s="62" t="e">
        <f>IF(AND($BV16=$BH$4,CONCATENATE($BW16,$BX16)="受入有"),(DATEDIF('【B1(3)】派遣・受入実績'!$V25,'【B1(3)】派遣・受入実績'!$Y25,"d")),"")</f>
        <v>#N/A</v>
      </c>
      <c r="BI16" s="62" t="e">
        <f>IF(AND($BV16=$BI$4,CONCATENATE($BW16,$BX16)="受入有"),(DATEDIF('【B1(3)】派遣・受入実績'!$V25,'【B1(3)】派遣・受入実績'!$Y25,"d")),"")</f>
        <v>#N/A</v>
      </c>
      <c r="BJ16" s="62" t="e">
        <f>IF(AND($BV16=$BJ$4,CONCATENATE($BW16,$BX16)="受入有"),(DATEDIF('【B1(3)】派遣・受入実績'!$V25,'【B1(3)】派遣・受入実績'!$Y25,"d")),"")</f>
        <v>#N/A</v>
      </c>
      <c r="BL16" s="70">
        <v>11</v>
      </c>
      <c r="BM16" s="62" t="e">
        <f>IF(AND(BN16&lt;&gt;"",COUNTIF(BN$6:BN15,BN16)=0),MAX($BM$6:BM15)+1,"")</f>
        <v>#N/A</v>
      </c>
      <c r="BN16" s="62" t="e">
        <f>IF(AND(BN$5=BV16,'【B1(3)】派遣・受入実績'!AJ25&lt;&gt;""),'【B1(3)】派遣・受入実績'!AJ25,"")</f>
        <v>#N/A</v>
      </c>
      <c r="BO16" s="62" t="e">
        <f>IF(AND(BP16&lt;&gt;"",COUNTIF(BP$6:BP15,BP16)=0),MAX($BM$6:BO15)+1,"")</f>
        <v>#N/A</v>
      </c>
      <c r="BP16" s="62" t="e">
        <f>IF(AND(BP$5=BV16,'【B1(3)】派遣・受入実績'!AJ25&lt;&gt;""),'【B1(3)】派遣・受入実績'!AJ25,"")</f>
        <v>#N/A</v>
      </c>
      <c r="BQ16" s="62" t="e">
        <f>IF(AND(BR16&lt;&gt;"",COUNTIF(BR$6:BR15,BR16)=0),MAX($BQ$6:BQ15)+1,"")</f>
        <v>#N/A</v>
      </c>
      <c r="BR16" s="62" t="e">
        <f>IF(AND(BR$5=BV16,'【B1(3)】派遣・受入実績'!AJ25&lt;&gt;""),'【B1(3)】派遣・受入実績'!AJ25,"")</f>
        <v>#N/A</v>
      </c>
      <c r="BS16" s="62" t="e">
        <f>IF(AND(BT16&lt;&gt;"",COUNTIF(BT$6:BT15,BT16)=0),MAX($BS$6:BS15)+1,"")</f>
        <v>#N/A</v>
      </c>
      <c r="BT16" s="62" t="e">
        <f>IF(AND(BT$5=BV16,'【B1(3)】派遣・受入実績'!AJ25&lt;&gt;""),'【B1(3)】派遣・受入実績'!AJ25,"")</f>
        <v>#N/A</v>
      </c>
      <c r="BV16" s="71">
        <f>'【B1(3)】派遣・受入実績'!D25</f>
        <v>0</v>
      </c>
      <c r="BW16" s="63">
        <f>'【B1(3)】派遣・受入実績'!F25</f>
        <v>0</v>
      </c>
      <c r="BX16" s="71" t="str">
        <f>IF('【B1(3)】派遣・受入実績'!T25="〇","有","")</f>
        <v/>
      </c>
      <c r="BY16" s="64" t="str">
        <f t="shared" si="1"/>
        <v>00</v>
      </c>
      <c r="CA16" s="79"/>
      <c r="CB16" s="80"/>
      <c r="CC16" s="81" t="e">
        <f>CC6</f>
        <v>#N/A</v>
      </c>
      <c r="CD16" s="99">
        <f>COUNTIF($BY:$BY,JSPS管理!CD6)</f>
        <v>0</v>
      </c>
      <c r="CE16" s="100">
        <f>COUNTIF($BY:$BY,JSPS管理!CE6)</f>
        <v>0</v>
      </c>
      <c r="CF16" s="100">
        <f>COUNTIF($BY:$BY,JSPS管理!CF6)</f>
        <v>0</v>
      </c>
      <c r="CG16" s="100">
        <f>COUNTIF($BY:$BY,JSPS管理!CG6)</f>
        <v>0</v>
      </c>
      <c r="CH16" s="101">
        <f t="shared" ref="CH16:CH22" si="10">SUM(CD16:CG16)</f>
        <v>0</v>
      </c>
      <c r="CJ16" s="40"/>
      <c r="CK16" s="55"/>
      <c r="CL16" s="55"/>
      <c r="CM16" s="105"/>
      <c r="CN16" s="105"/>
      <c r="CO16" s="105" t="s">
        <v>243</v>
      </c>
      <c r="CP16" s="77">
        <f>CN33</f>
        <v>0</v>
      </c>
      <c r="CQ16" s="55" t="s">
        <v>244</v>
      </c>
      <c r="CR16" s="41"/>
      <c r="CS16" s="57"/>
      <c r="CT16" s="57"/>
      <c r="CU16" s="106"/>
      <c r="CV16" s="106"/>
      <c r="CW16" s="106" t="s">
        <v>243</v>
      </c>
      <c r="CX16" s="107">
        <f>CV33</f>
        <v>0</v>
      </c>
      <c r="CY16" s="57" t="s">
        <v>244</v>
      </c>
      <c r="CZ16" s="41"/>
      <c r="DA16" s="55"/>
      <c r="DB16" s="55"/>
      <c r="DC16" s="105"/>
      <c r="DD16" s="105"/>
      <c r="DE16" s="105" t="s">
        <v>243</v>
      </c>
      <c r="DF16" s="77">
        <f>DD33</f>
        <v>0</v>
      </c>
      <c r="DG16" s="55" t="s">
        <v>244</v>
      </c>
      <c r="DH16" s="41"/>
      <c r="DI16" s="57"/>
      <c r="DJ16" s="57"/>
      <c r="DK16" s="106"/>
      <c r="DL16" s="106"/>
      <c r="DM16" s="106" t="s">
        <v>243</v>
      </c>
      <c r="DN16" s="107">
        <f>DL33</f>
        <v>0</v>
      </c>
      <c r="DO16" s="57" t="s">
        <v>244</v>
      </c>
      <c r="DP16" s="42"/>
    </row>
    <row r="17" spans="2:120" ht="14.25" customHeight="1">
      <c r="B17" s="58">
        <v>47209</v>
      </c>
      <c r="C17" s="59">
        <f t="shared" si="5"/>
        <v>2029</v>
      </c>
      <c r="I17" s="62"/>
      <c r="J17" s="62"/>
      <c r="K17" s="62"/>
      <c r="L17" s="62"/>
      <c r="M17" s="43"/>
      <c r="O17" s="62" t="str">
        <f>IF(OR('【B1(1)】日本側参加者リスト'!N22="",'【B1(1)】日本側参加者リスト'!AU22=1),"",'【B1(1)】日本側参加者リスト'!N22)</f>
        <v/>
      </c>
      <c r="P17" s="62" t="str">
        <f>IF(OR('【B1(2)】相手国側参加者リスト'!K22="",'【B1(2)】相手国側参加者リスト'!AU22=1),"",'【B1(2)】相手国側参加者リスト'!K22)</f>
        <v/>
      </c>
      <c r="AB17" s="46">
        <f>'【B1(4)】研究発表'!D25</f>
        <v>0</v>
      </c>
      <c r="AC17" s="71">
        <f>'【B1(4)】研究発表'!F25</f>
        <v>0</v>
      </c>
      <c r="AD17" s="46" t="str">
        <f>IF(MID(AC17,2,2)="学会",IF('【B1(4)】研究発表'!AL25="〇","〇",""),"")</f>
        <v/>
      </c>
      <c r="AE17" s="64" t="str">
        <f t="shared" si="3"/>
        <v>00</v>
      </c>
      <c r="AH17" s="65" t="e">
        <f>AH7</f>
        <v>#N/A</v>
      </c>
      <c r="AI17" s="95">
        <f>COUNTIF($AE:$AE,JSPS管理!AI7)</f>
        <v>0</v>
      </c>
      <c r="AJ17" s="95">
        <f>COUNTIF($AE:$AE,JSPS管理!AJ7)</f>
        <v>0</v>
      </c>
      <c r="AK17" s="96">
        <f>COUNTIF($AE:$AE,JSPS管理!AK7)</f>
        <v>0</v>
      </c>
      <c r="AL17" s="98">
        <f>COUNTIF($AE:$AE,JSPS管理!AL7)</f>
        <v>0</v>
      </c>
      <c r="AM17" s="96">
        <f>COUNTIF($AE:$AE,JSPS管理!AM7)</f>
        <v>0</v>
      </c>
      <c r="AN17" s="98">
        <f>COUNTIF($AE:$AE,JSPS管理!AN7)</f>
        <v>0</v>
      </c>
      <c r="AO17" s="95">
        <f>COUNTIF($AE:$AE,JSPS管理!AO7)</f>
        <v>0</v>
      </c>
      <c r="AP17" s="96">
        <f>COUNTIF($AE:$AE,JSPS管理!AP7)</f>
        <v>0</v>
      </c>
      <c r="AQ17" s="98">
        <f>COUNTIF($AE:$AE,JSPS管理!AQ7)</f>
        <v>0</v>
      </c>
      <c r="AR17" s="78">
        <f t="shared" ref="AR17:AR23" si="11">SUM(AI17:AQ17)</f>
        <v>0</v>
      </c>
      <c r="AW17" s="33"/>
      <c r="AX17" s="33"/>
      <c r="AY17" s="33"/>
      <c r="AZ17" s="33"/>
      <c r="BA17" s="317"/>
      <c r="BB17" s="70">
        <v>12</v>
      </c>
      <c r="BC17" s="62" t="e">
        <f>IF(AND($BV17=$BC$4,$BW17="派遣＿相手国"),(DATEDIF('【B1(3)】派遣・受入実績'!$V26,'【B1(3)】派遣・受入実績'!$Y26,"d")),"")</f>
        <v>#N/A</v>
      </c>
      <c r="BD17" s="62" t="e">
        <f>IF(AND($BV17=$BD$4,$BW17="派遣＿相手国"),(DATEDIF('【B1(3)】派遣・受入実績'!$V26,'【B1(3)】派遣・受入実績'!$Y26,"d")),"")</f>
        <v>#N/A</v>
      </c>
      <c r="BE17" s="62" t="e">
        <f>IF(AND($BV17=$BE$4,$BW17="派遣＿相手国"),(DATEDIF('【B1(3)】派遣・受入実績'!$V26,'【B1(3)】派遣・受入実績'!$Y26,"d")),"")</f>
        <v>#N/A</v>
      </c>
      <c r="BF17" s="62" t="e">
        <f>IF(AND($BV17=$BF$4,$BW17="派遣＿相手国"),(DATEDIF('【B1(3)】派遣・受入実績'!$V26,'【B1(3)】派遣・受入実績'!$Y26,"d")),"")</f>
        <v>#N/A</v>
      </c>
      <c r="BG17" s="62" t="e">
        <f>IF(AND($BV17=$BG$4,CONCATENATE($BW17,$BX17)="受入有"),(DATEDIF('【B1(3)】派遣・受入実績'!$V26,'【B1(3)】派遣・受入実績'!$Y26,"d")),"")</f>
        <v>#N/A</v>
      </c>
      <c r="BH17" s="62" t="e">
        <f>IF(AND($BV17=$BH$4,CONCATENATE($BW17,$BX17)="受入有"),(DATEDIF('【B1(3)】派遣・受入実績'!$V26,'【B1(3)】派遣・受入実績'!$Y26,"d")),"")</f>
        <v>#N/A</v>
      </c>
      <c r="BI17" s="62" t="e">
        <f>IF(AND($BV17=$BI$4,CONCATENATE($BW17,$BX17)="受入有"),(DATEDIF('【B1(3)】派遣・受入実績'!$V26,'【B1(3)】派遣・受入実績'!$Y26,"d")),"")</f>
        <v>#N/A</v>
      </c>
      <c r="BJ17" s="62" t="e">
        <f>IF(AND($BV17=$BJ$4,CONCATENATE($BW17,$BX17)="受入有"),(DATEDIF('【B1(3)】派遣・受入実績'!$V26,'【B1(3)】派遣・受入実績'!$Y26,"d")),"")</f>
        <v>#N/A</v>
      </c>
      <c r="BL17" s="70">
        <v>12</v>
      </c>
      <c r="BM17" s="62" t="e">
        <f>IF(AND(BN17&lt;&gt;"",COUNTIF(BN$6:BN16,BN17)=0),MAX($BM$6:BM16)+1,"")</f>
        <v>#N/A</v>
      </c>
      <c r="BN17" s="62" t="e">
        <f>IF(AND(BN$5=BV17,'【B1(3)】派遣・受入実績'!AJ26&lt;&gt;""),'【B1(3)】派遣・受入実績'!AJ26,"")</f>
        <v>#N/A</v>
      </c>
      <c r="BO17" s="62" t="e">
        <f>IF(AND(BP17&lt;&gt;"",COUNTIF(BP$6:BP16,BP17)=0),MAX($BO$6:BO16)+1,"")</f>
        <v>#N/A</v>
      </c>
      <c r="BP17" s="62" t="e">
        <f>IF(AND(BP$5=BV17,'【B1(3)】派遣・受入実績'!AJ26&lt;&gt;""),'【B1(3)】派遣・受入実績'!AJ26,"")</f>
        <v>#N/A</v>
      </c>
      <c r="BQ17" s="62" t="e">
        <f>IF(AND(BR17&lt;&gt;"",COUNTIF(BR$6:BR16,BR17)=0),MAX($BQ$6:BQ16)+1,"")</f>
        <v>#N/A</v>
      </c>
      <c r="BR17" s="62" t="e">
        <f>IF(AND(BR$5=BV17,'【B1(3)】派遣・受入実績'!AJ26&lt;&gt;""),'【B1(3)】派遣・受入実績'!AJ26,"")</f>
        <v>#N/A</v>
      </c>
      <c r="BS17" s="62" t="e">
        <f>IF(AND(BT17&lt;&gt;"",COUNTIF(BT$6:BT16,BT17)=0),MAX($BS$6:BS16)+1,"")</f>
        <v>#N/A</v>
      </c>
      <c r="BT17" s="62" t="e">
        <f>IF(AND(BT$5=BV17,'【B1(3)】派遣・受入実績'!AJ26&lt;&gt;""),'【B1(3)】派遣・受入実績'!AJ26,"")</f>
        <v>#N/A</v>
      </c>
      <c r="BV17" s="71">
        <f>'【B1(3)】派遣・受入実績'!D26</f>
        <v>0</v>
      </c>
      <c r="BW17" s="63">
        <f>'【B1(3)】派遣・受入実績'!F26</f>
        <v>0</v>
      </c>
      <c r="BX17" s="71" t="str">
        <f>IF('【B1(3)】派遣・受入実績'!T26="〇","有","")</f>
        <v/>
      </c>
      <c r="BY17" s="64" t="str">
        <f t="shared" si="1"/>
        <v>00</v>
      </c>
      <c r="CA17" s="79"/>
      <c r="CB17" s="80"/>
      <c r="CC17" s="81" t="e">
        <f>CC7</f>
        <v>#N/A</v>
      </c>
      <c r="CD17" s="96">
        <f>COUNTIF($BY:$BY,JSPS管理!CD7)</f>
        <v>0</v>
      </c>
      <c r="CE17" s="97">
        <f>COUNTIF($BY:$BY,JSPS管理!CE7)</f>
        <v>0</v>
      </c>
      <c r="CF17" s="97">
        <f>COUNTIF($BY:$BY,JSPS管理!CF7)</f>
        <v>0</v>
      </c>
      <c r="CG17" s="97">
        <f>COUNTIF($BY:$BY,JSPS管理!CG7)</f>
        <v>0</v>
      </c>
      <c r="CH17" s="101">
        <f t="shared" si="10"/>
        <v>0</v>
      </c>
      <c r="CJ17" s="40"/>
      <c r="CK17" s="55"/>
      <c r="CL17" s="55"/>
      <c r="CM17" s="55"/>
      <c r="CN17" s="55"/>
      <c r="CO17" s="55"/>
      <c r="CP17" s="55"/>
      <c r="CQ17" s="55"/>
      <c r="CR17" s="41"/>
      <c r="CS17" s="57"/>
      <c r="CT17" s="57"/>
      <c r="CU17" s="57"/>
      <c r="CV17" s="57"/>
      <c r="CW17" s="57"/>
      <c r="CX17" s="57"/>
      <c r="CY17" s="57"/>
      <c r="CZ17" s="41"/>
      <c r="DA17" s="55"/>
      <c r="DB17" s="55"/>
      <c r="DC17" s="55"/>
      <c r="DD17" s="55"/>
      <c r="DE17" s="55"/>
      <c r="DF17" s="55"/>
      <c r="DG17" s="55"/>
      <c r="DH17" s="41"/>
      <c r="DI17" s="57"/>
      <c r="DJ17" s="57"/>
      <c r="DK17" s="57"/>
      <c r="DL17" s="57"/>
      <c r="DM17" s="57"/>
      <c r="DN17" s="57"/>
      <c r="DO17" s="57"/>
      <c r="DP17" s="42"/>
    </row>
    <row r="18" spans="2:120" ht="14.25" customHeight="1" thickBot="1">
      <c r="B18" s="58">
        <v>47574</v>
      </c>
      <c r="C18" s="59">
        <f t="shared" si="5"/>
        <v>2030</v>
      </c>
      <c r="I18" s="62"/>
      <c r="J18" s="62"/>
      <c r="K18" s="62"/>
      <c r="L18" s="62"/>
      <c r="M18" s="43"/>
      <c r="O18" s="62" t="str">
        <f>IF(OR('【B1(1)】日本側参加者リスト'!N23="",'【B1(1)】日本側参加者リスト'!AU23=1),"",'【B1(1)】日本側参加者リスト'!N23)</f>
        <v/>
      </c>
      <c r="P18" s="62" t="str">
        <f>IF(OR('【B1(2)】相手国側参加者リスト'!K23="",'【B1(2)】相手国側参加者リスト'!AU23=1),"",'【B1(2)】相手国側参加者リスト'!K23)</f>
        <v/>
      </c>
      <c r="AB18" s="46">
        <f>'【B1(4)】研究発表'!D26</f>
        <v>0</v>
      </c>
      <c r="AC18" s="71">
        <f>'【B1(4)】研究発表'!F26</f>
        <v>0</v>
      </c>
      <c r="AD18" s="46" t="str">
        <f>IF(MID(AC18,2,2)="学会",IF('【B1(4)】研究発表'!AL26="〇","〇",""),"")</f>
        <v/>
      </c>
      <c r="AE18" s="64" t="str">
        <f t="shared" si="3"/>
        <v>00</v>
      </c>
      <c r="AH18" s="65" t="e">
        <f>AH8</f>
        <v>#N/A</v>
      </c>
      <c r="AI18" s="103">
        <f>COUNTIF($AE:$AE,JSPS管理!AI8)</f>
        <v>0</v>
      </c>
      <c r="AJ18" s="103">
        <f>COUNTIF($AE:$AE,JSPS管理!AJ8)</f>
        <v>0</v>
      </c>
      <c r="AK18" s="99">
        <f>COUNTIF($AE:$AE,JSPS管理!AK8)</f>
        <v>0</v>
      </c>
      <c r="AL18" s="104">
        <f>COUNTIF($AE:$AE,JSPS管理!AL8)</f>
        <v>0</v>
      </c>
      <c r="AM18" s="99">
        <f>COUNTIF($AE:$AE,JSPS管理!AM8)</f>
        <v>0</v>
      </c>
      <c r="AN18" s="104">
        <f>COUNTIF($AE:$AE,JSPS管理!AN8)</f>
        <v>0</v>
      </c>
      <c r="AO18" s="103">
        <f>COUNTIF($AE:$AE,JSPS管理!AO8)</f>
        <v>0</v>
      </c>
      <c r="AP18" s="99">
        <f>COUNTIF($AE:$AE,JSPS管理!AP8)</f>
        <v>0</v>
      </c>
      <c r="AQ18" s="104">
        <f>COUNTIF($AE:$AE,JSPS管理!AQ8)</f>
        <v>0</v>
      </c>
      <c r="AR18" s="78">
        <f t="shared" si="11"/>
        <v>0</v>
      </c>
      <c r="AW18" s="33"/>
      <c r="AX18" s="33"/>
      <c r="AY18" s="33"/>
      <c r="AZ18" s="33"/>
      <c r="BA18" s="317"/>
      <c r="BB18" s="70">
        <v>13</v>
      </c>
      <c r="BC18" s="62" t="e">
        <f>IF(AND($BV18=$BC$4,$BW18="派遣＿相手国"),(DATEDIF('【B1(3)】派遣・受入実績'!$V27,'【B1(3)】派遣・受入実績'!$Y27,"d")),"")</f>
        <v>#N/A</v>
      </c>
      <c r="BD18" s="62" t="e">
        <f>IF(AND($BV18=$BD$4,$BW18="派遣＿相手国"),(DATEDIF('【B1(3)】派遣・受入実績'!$V27,'【B1(3)】派遣・受入実績'!$Y27,"d")),"")</f>
        <v>#N/A</v>
      </c>
      <c r="BE18" s="62" t="e">
        <f>IF(AND($BV18=$BE$4,$BW18="派遣＿相手国"),(DATEDIF('【B1(3)】派遣・受入実績'!$V27,'【B1(3)】派遣・受入実績'!$Y27,"d")),"")</f>
        <v>#N/A</v>
      </c>
      <c r="BF18" s="62" t="e">
        <f>IF(AND($BV18=$BF$4,$BW18="派遣＿相手国"),(DATEDIF('【B1(3)】派遣・受入実績'!$V27,'【B1(3)】派遣・受入実績'!$Y27,"d")),"")</f>
        <v>#N/A</v>
      </c>
      <c r="BG18" s="62" t="e">
        <f>IF(AND($BV18=$BG$4,CONCATENATE($BW18,$BX18)="受入有"),(DATEDIF('【B1(3)】派遣・受入実績'!$V27,'【B1(3)】派遣・受入実績'!$Y27,"d")),"")</f>
        <v>#N/A</v>
      </c>
      <c r="BH18" s="62" t="e">
        <f>IF(AND($BV18=$BH$4,CONCATENATE($BW18,$BX18)="受入有"),(DATEDIF('【B1(3)】派遣・受入実績'!$V27,'【B1(3)】派遣・受入実績'!$Y27,"d")),"")</f>
        <v>#N/A</v>
      </c>
      <c r="BI18" s="62" t="e">
        <f>IF(AND($BV18=$BI$4,CONCATENATE($BW18,$BX18)="受入有"),(DATEDIF('【B1(3)】派遣・受入実績'!$V27,'【B1(3)】派遣・受入実績'!$Y27,"d")),"")</f>
        <v>#N/A</v>
      </c>
      <c r="BJ18" s="62" t="e">
        <f>IF(AND($BV18=$BJ$4,CONCATENATE($BW18,$BX18)="受入有"),(DATEDIF('【B1(3)】派遣・受入実績'!$V27,'【B1(3)】派遣・受入実績'!$Y27,"d")),"")</f>
        <v>#N/A</v>
      </c>
      <c r="BL18" s="70">
        <v>13</v>
      </c>
      <c r="BM18" s="62" t="e">
        <f>IF(AND(BN18&lt;&gt;"",COUNTIF(BN$6:BN17,BN18)=0),MAX($BM$6:BM17)+1,"")</f>
        <v>#N/A</v>
      </c>
      <c r="BN18" s="62" t="e">
        <f>IF(AND(BN$5=BV18,'【B1(3)】派遣・受入実績'!AJ27&lt;&gt;""),'【B1(3)】派遣・受入実績'!AJ27,"")</f>
        <v>#N/A</v>
      </c>
      <c r="BO18" s="62" t="e">
        <f>IF(AND(BP18&lt;&gt;"",COUNTIF(BP$6:BP17,BP18)=0),MAX($BO$6:BO17)+1,"")</f>
        <v>#N/A</v>
      </c>
      <c r="BP18" s="62" t="e">
        <f>IF(AND(BP$5=BV18,'【B1(3)】派遣・受入実績'!AJ27&lt;&gt;""),'【B1(3)】派遣・受入実績'!AJ27,"")</f>
        <v>#N/A</v>
      </c>
      <c r="BQ18" s="62" t="e">
        <f>IF(AND(BR18&lt;&gt;"",COUNTIF(BR$6:BR17,BR18)=0),MAX($BQ$6:BQ17)+1,"")</f>
        <v>#N/A</v>
      </c>
      <c r="BR18" s="62" t="e">
        <f>IF(AND(BR$5=BV18,'【B1(3)】派遣・受入実績'!AJ27&lt;&gt;""),'【B1(3)】派遣・受入実績'!AJ27,"")</f>
        <v>#N/A</v>
      </c>
      <c r="BS18" s="62" t="e">
        <f>IF(AND(BT18&lt;&gt;"",COUNTIF(BT$6:BT17,BT18)=0),MAX($BS$6:BS17)+1,"")</f>
        <v>#N/A</v>
      </c>
      <c r="BT18" s="62" t="e">
        <f>IF(AND(BT$5=BV18,'【B1(3)】派遣・受入実績'!AJ27&lt;&gt;""),'【B1(3)】派遣・受入実績'!AJ27,"")</f>
        <v>#N/A</v>
      </c>
      <c r="BV18" s="71">
        <f>'【B1(3)】派遣・受入実績'!D27</f>
        <v>0</v>
      </c>
      <c r="BW18" s="63">
        <f>'【B1(3)】派遣・受入実績'!F27</f>
        <v>0</v>
      </c>
      <c r="BX18" s="71" t="str">
        <f>IF('【B1(3)】派遣・受入実績'!T27="〇","有","")</f>
        <v/>
      </c>
      <c r="BY18" s="64" t="str">
        <f t="shared" si="1"/>
        <v>00</v>
      </c>
      <c r="CA18" s="79"/>
      <c r="CB18" s="80"/>
      <c r="CC18" s="81" t="e">
        <f>CC8</f>
        <v>#N/A</v>
      </c>
      <c r="CD18" s="96">
        <f>COUNTIF($BY:$BY,JSPS管理!CD8)</f>
        <v>0</v>
      </c>
      <c r="CE18" s="97">
        <f>COUNTIF($BY:$BY,JSPS管理!CE8)</f>
        <v>0</v>
      </c>
      <c r="CF18" s="97">
        <f>COUNTIF($BY:$BY,JSPS管理!CF8)</f>
        <v>0</v>
      </c>
      <c r="CG18" s="97">
        <f>COUNTIF($BY:$BY,JSPS管理!CG8)</f>
        <v>0</v>
      </c>
      <c r="CH18" s="101">
        <f t="shared" si="10"/>
        <v>0</v>
      </c>
      <c r="CJ18" s="40"/>
      <c r="CK18" s="55"/>
      <c r="CL18" s="55" t="s">
        <v>236</v>
      </c>
      <c r="CM18" s="55"/>
      <c r="CN18" s="55"/>
      <c r="CO18" s="55"/>
      <c r="CP18" s="55"/>
      <c r="CQ18" s="55"/>
      <c r="CR18" s="41"/>
      <c r="CS18" s="57"/>
      <c r="CT18" s="57" t="s">
        <v>236</v>
      </c>
      <c r="CU18" s="57"/>
      <c r="CV18" s="57"/>
      <c r="CW18" s="57"/>
      <c r="CX18" s="57"/>
      <c r="CY18" s="57"/>
      <c r="CZ18" s="41"/>
      <c r="DA18" s="55"/>
      <c r="DB18" s="55" t="s">
        <v>236</v>
      </c>
      <c r="DC18" s="55"/>
      <c r="DD18" s="55"/>
      <c r="DE18" s="55"/>
      <c r="DF18" s="55"/>
      <c r="DG18" s="55"/>
      <c r="DH18" s="41"/>
      <c r="DI18" s="57"/>
      <c r="DJ18" s="57" t="s">
        <v>236</v>
      </c>
      <c r="DK18" s="57"/>
      <c r="DL18" s="57"/>
      <c r="DM18" s="57"/>
      <c r="DN18" s="57"/>
      <c r="DO18" s="57"/>
      <c r="DP18" s="42"/>
    </row>
    <row r="19" spans="2:120" ht="14.25" customHeight="1" thickBot="1">
      <c r="B19" s="58">
        <v>47939</v>
      </c>
      <c r="C19" s="59">
        <f t="shared" si="5"/>
        <v>2031</v>
      </c>
      <c r="I19" s="62"/>
      <c r="J19" s="62"/>
      <c r="K19" s="62"/>
      <c r="L19" s="62"/>
      <c r="M19" s="43"/>
      <c r="O19" s="62" t="str">
        <f>IF(OR('【B1(1)】日本側参加者リスト'!N24="",'【B1(1)】日本側参加者リスト'!AU24=1),"",'【B1(1)】日本側参加者リスト'!N24)</f>
        <v/>
      </c>
      <c r="P19" s="62" t="str">
        <f>IF(OR('【B1(2)】相手国側参加者リスト'!K24="",'【B1(2)】相手国側参加者リスト'!AU24=1),"",'【B1(2)】相手国側参加者リスト'!K24)</f>
        <v/>
      </c>
      <c r="AB19" s="46">
        <f>'【B1(4)】研究発表'!D27</f>
        <v>0</v>
      </c>
      <c r="AC19" s="71">
        <f>'【B1(4)】研究発表'!F27</f>
        <v>0</v>
      </c>
      <c r="AD19" s="46" t="str">
        <f>IF(MID(AC19,2,2)="学会",IF('【B1(4)】研究発表'!AL27="〇","〇",""),"")</f>
        <v/>
      </c>
      <c r="AE19" s="64" t="str">
        <f t="shared" si="3"/>
        <v>00</v>
      </c>
      <c r="AH19" s="65" t="e">
        <f>AH9</f>
        <v>#N/A</v>
      </c>
      <c r="AI19" s="103">
        <f>COUNTIF($AE:$AE,JSPS管理!AI9)</f>
        <v>0</v>
      </c>
      <c r="AJ19" s="103">
        <f>COUNTIF($AE:$AE,JSPS管理!AJ9)</f>
        <v>0</v>
      </c>
      <c r="AK19" s="99">
        <f>COUNTIF($AE:$AE,JSPS管理!AK9)</f>
        <v>0</v>
      </c>
      <c r="AL19" s="104">
        <f>COUNTIF($AE:$AE,JSPS管理!AL9)</f>
        <v>0</v>
      </c>
      <c r="AM19" s="99">
        <f>COUNTIF($AE:$AE,JSPS管理!AM9)</f>
        <v>0</v>
      </c>
      <c r="AN19" s="104">
        <f>COUNTIF($AE:$AE,JSPS管理!AN9)</f>
        <v>0</v>
      </c>
      <c r="AO19" s="103">
        <f>COUNTIF($AE:$AE,JSPS管理!AO9)</f>
        <v>0</v>
      </c>
      <c r="AP19" s="99">
        <f>COUNTIF($AE:$AE,JSPS管理!AP9)</f>
        <v>0</v>
      </c>
      <c r="AQ19" s="104">
        <f>COUNTIF($AE:$AE,JSPS管理!AQ9)</f>
        <v>0</v>
      </c>
      <c r="AR19" s="78">
        <f t="shared" si="11"/>
        <v>0</v>
      </c>
      <c r="AW19" s="33"/>
      <c r="AX19" s="33"/>
      <c r="AY19" s="33"/>
      <c r="AZ19" s="33"/>
      <c r="BA19" s="317"/>
      <c r="BB19" s="70">
        <v>14</v>
      </c>
      <c r="BC19" s="62" t="e">
        <f>IF(AND($BV19=$BC$4,$BW19="派遣＿相手国"),(DATEDIF('【B1(3)】派遣・受入実績'!$V28,'【B1(3)】派遣・受入実績'!$Y28,"d")),"")</f>
        <v>#N/A</v>
      </c>
      <c r="BD19" s="62" t="e">
        <f>IF(AND($BV19=$BD$4,$BW19="派遣＿相手国"),(DATEDIF('【B1(3)】派遣・受入実績'!$V28,'【B1(3)】派遣・受入実績'!$Y28,"d")),"")</f>
        <v>#N/A</v>
      </c>
      <c r="BE19" s="62" t="e">
        <f>IF(AND($BV19=$BE$4,$BW19="派遣＿相手国"),(DATEDIF('【B1(3)】派遣・受入実績'!$V28,'【B1(3)】派遣・受入実績'!$Y28,"d")),"")</f>
        <v>#N/A</v>
      </c>
      <c r="BF19" s="62" t="e">
        <f>IF(AND($BV19=$BF$4,$BW19="派遣＿相手国"),(DATEDIF('【B1(3)】派遣・受入実績'!$V28,'【B1(3)】派遣・受入実績'!$Y28,"d")),"")</f>
        <v>#N/A</v>
      </c>
      <c r="BG19" s="62" t="e">
        <f>IF(AND($BV19=$BG$4,CONCATENATE($BW19,$BX19)="受入有"),(DATEDIF('【B1(3)】派遣・受入実績'!$V28,'【B1(3)】派遣・受入実績'!$Y28,"d")),"")</f>
        <v>#N/A</v>
      </c>
      <c r="BH19" s="62" t="e">
        <f>IF(AND($BV19=$BH$4,CONCATENATE($BW19,$BX19)="受入有"),(DATEDIF('【B1(3)】派遣・受入実績'!$V28,'【B1(3)】派遣・受入実績'!$Y28,"d")),"")</f>
        <v>#N/A</v>
      </c>
      <c r="BI19" s="62" t="e">
        <f>IF(AND($BV19=$BI$4,CONCATENATE($BW19,$BX19)="受入有"),(DATEDIF('【B1(3)】派遣・受入実績'!$V28,'【B1(3)】派遣・受入実績'!$Y28,"d")),"")</f>
        <v>#N/A</v>
      </c>
      <c r="BJ19" s="62" t="e">
        <f>IF(AND($BV19=$BJ$4,CONCATENATE($BW19,$BX19)="受入有"),(DATEDIF('【B1(3)】派遣・受入実績'!$V28,'【B1(3)】派遣・受入実績'!$Y28,"d")),"")</f>
        <v>#N/A</v>
      </c>
      <c r="BL19" s="70">
        <v>14</v>
      </c>
      <c r="BM19" s="62" t="e">
        <f>IF(AND(BN19&lt;&gt;"",COUNTIF(BN$6:BN18,BN19)=0),MAX($BM$6:BM18)+1,"")</f>
        <v>#N/A</v>
      </c>
      <c r="BN19" s="62" t="e">
        <f>IF(AND(BN$5=BV19,'【B1(3)】派遣・受入実績'!AJ28&lt;&gt;""),'【B1(3)】派遣・受入実績'!AJ28,"")</f>
        <v>#N/A</v>
      </c>
      <c r="BO19" s="62" t="e">
        <f>IF(AND(BP19&lt;&gt;"",COUNTIF(BP$6:BP18,BP19)=0),MAX($BO$6:BO18)+1,"")</f>
        <v>#N/A</v>
      </c>
      <c r="BP19" s="62" t="e">
        <f>IF(AND(BP$5=BV19,'【B1(3)】派遣・受入実績'!AJ28&lt;&gt;""),'【B1(3)】派遣・受入実績'!AJ28,"")</f>
        <v>#N/A</v>
      </c>
      <c r="BQ19" s="62" t="e">
        <f>IF(AND(BR19&lt;&gt;"",COUNTIF(BR$6:BR18,BR19)=0),MAX($BQ$6:BQ18)+1,"")</f>
        <v>#N/A</v>
      </c>
      <c r="BR19" s="62" t="e">
        <f>IF(AND(BR$5=BV19,'【B1(3)】派遣・受入実績'!AJ28&lt;&gt;""),'【B1(3)】派遣・受入実績'!AJ28,"")</f>
        <v>#N/A</v>
      </c>
      <c r="BS19" s="62" t="e">
        <f>IF(AND(BT19&lt;&gt;"",COUNTIF(BT$6:BT18,BT19)=0),MAX($BS$6:BS18)+1,"")</f>
        <v>#N/A</v>
      </c>
      <c r="BT19" s="62" t="e">
        <f>IF(AND(BT$5=BV19,'【B1(3)】派遣・受入実績'!AJ28&lt;&gt;""),'【B1(3)】派遣・受入実績'!AJ28,"")</f>
        <v>#N/A</v>
      </c>
      <c r="BV19" s="71">
        <f>'【B1(3)】派遣・受入実績'!D28</f>
        <v>0</v>
      </c>
      <c r="BW19" s="63">
        <f>'【B1(3)】派遣・受入実績'!F28</f>
        <v>0</v>
      </c>
      <c r="BX19" s="71" t="str">
        <f>IF('【B1(3)】派遣・受入実績'!T28="〇","有","")</f>
        <v/>
      </c>
      <c r="BY19" s="64" t="str">
        <f t="shared" si="1"/>
        <v>00</v>
      </c>
      <c r="CA19" s="79"/>
      <c r="CB19" s="82"/>
      <c r="CC19" s="83" t="e">
        <f>CC9</f>
        <v>#N/A</v>
      </c>
      <c r="CD19" s="96">
        <f>COUNTIF($BY:$BY,JSPS管理!CD9)</f>
        <v>0</v>
      </c>
      <c r="CE19" s="97">
        <f>COUNTIF($BY:$BY,JSPS管理!CE9)</f>
        <v>0</v>
      </c>
      <c r="CF19" s="97">
        <f>COUNTIF($BY:$BY,JSPS管理!CF9)</f>
        <v>0</v>
      </c>
      <c r="CG19" s="97">
        <f>COUNTIF($BY:$BY,JSPS管理!CG9)</f>
        <v>0</v>
      </c>
      <c r="CH19" s="101">
        <f t="shared" ref="CH19" si="12">SUM(CD19:CG19)</f>
        <v>0</v>
      </c>
      <c r="CJ19" s="40" t="s">
        <v>213</v>
      </c>
      <c r="CK19" s="55"/>
      <c r="CL19" s="108" t="s">
        <v>237</v>
      </c>
      <c r="CM19" s="55"/>
      <c r="CN19" s="55"/>
      <c r="CO19" s="55"/>
      <c r="CP19" s="77">
        <f>SUM(AI16,AI20)</f>
        <v>0</v>
      </c>
      <c r="CQ19" s="55" t="s">
        <v>245</v>
      </c>
      <c r="CR19" s="41" t="s">
        <v>213</v>
      </c>
      <c r="CS19" s="57"/>
      <c r="CT19" s="109" t="s">
        <v>237</v>
      </c>
      <c r="CU19" s="57"/>
      <c r="CV19" s="57"/>
      <c r="CW19" s="57"/>
      <c r="CX19" s="107">
        <f>SUM(AI17,AI21)</f>
        <v>0</v>
      </c>
      <c r="CY19" s="57" t="s">
        <v>245</v>
      </c>
      <c r="CZ19" s="41" t="s">
        <v>213</v>
      </c>
      <c r="DA19" s="55"/>
      <c r="DB19" s="108" t="s">
        <v>237</v>
      </c>
      <c r="DC19" s="55"/>
      <c r="DD19" s="55"/>
      <c r="DE19" s="55"/>
      <c r="DF19" s="77">
        <f>SUM(AI18,AI22)</f>
        <v>0</v>
      </c>
      <c r="DG19" s="55" t="s">
        <v>245</v>
      </c>
      <c r="DH19" s="41" t="s">
        <v>213</v>
      </c>
      <c r="DI19" s="57"/>
      <c r="DJ19" s="109" t="s">
        <v>237</v>
      </c>
      <c r="DK19" s="57"/>
      <c r="DL19" s="57"/>
      <c r="DM19" s="57"/>
      <c r="DN19" s="107">
        <f>SUM(AI19,AI23)</f>
        <v>0</v>
      </c>
      <c r="DO19" s="57" t="s">
        <v>245</v>
      </c>
      <c r="DP19" s="42"/>
    </row>
    <row r="20" spans="2:120" ht="14.25" customHeight="1" thickBot="1">
      <c r="B20" s="58">
        <v>48305</v>
      </c>
      <c r="C20" s="59">
        <f t="shared" si="5"/>
        <v>2032</v>
      </c>
      <c r="I20" s="62"/>
      <c r="J20" s="62"/>
      <c r="K20" s="62"/>
      <c r="L20" s="62"/>
      <c r="M20" s="43"/>
      <c r="O20" s="62" t="str">
        <f>IF(OR('【B1(1)】日本側参加者リスト'!N25="",'【B1(1)】日本側参加者リスト'!AU25=1),"",'【B1(1)】日本側参加者リスト'!N25)</f>
        <v/>
      </c>
      <c r="P20" s="62" t="str">
        <f>IF(OR('【B1(2)】相手国側参加者リスト'!K25="",'【B1(2)】相手国側参加者リスト'!AU25=1),"",'【B1(2)】相手国側参加者リスト'!K25)</f>
        <v/>
      </c>
      <c r="AB20" s="46">
        <f>'【B1(4)】研究発表'!D28</f>
        <v>0</v>
      </c>
      <c r="AC20" s="71">
        <f>'【B1(4)】研究発表'!F28</f>
        <v>0</v>
      </c>
      <c r="AD20" s="46" t="str">
        <f>IF(MID(AC20,2,2)="学会",IF('【B1(4)】研究発表'!AL28="〇","〇",""),"")</f>
        <v/>
      </c>
      <c r="AE20" s="64" t="str">
        <f t="shared" si="3"/>
        <v>00</v>
      </c>
      <c r="AG20" s="31" t="s">
        <v>222</v>
      </c>
      <c r="AH20" s="65" t="e">
        <f>AH16</f>
        <v>#N/A</v>
      </c>
      <c r="AI20" s="95">
        <f>COUNTIF($AE:$AE,JSPS管理!AI10)</f>
        <v>0</v>
      </c>
      <c r="AJ20" s="95">
        <f>COUNTIF($AE:$AE,JSPS管理!AJ10)</f>
        <v>0</v>
      </c>
      <c r="AK20" s="96">
        <f>COUNTIF($AE:$AE,JSPS管理!AK10)</f>
        <v>0</v>
      </c>
      <c r="AL20" s="98">
        <f>COUNTIF($AE:$AE,JSPS管理!AL10)</f>
        <v>0</v>
      </c>
      <c r="AM20" s="96">
        <f>COUNTIF($AE:$AE,JSPS管理!AM10)</f>
        <v>0</v>
      </c>
      <c r="AN20" s="98">
        <f>COUNTIF($AE:$AE,JSPS管理!AN10)</f>
        <v>0</v>
      </c>
      <c r="AO20" s="95">
        <f>COUNTIF($AE:$AE,JSPS管理!AO10)</f>
        <v>0</v>
      </c>
      <c r="AP20" s="96">
        <f>COUNTIF($AE:$AE,JSPS管理!AP10)</f>
        <v>0</v>
      </c>
      <c r="AQ20" s="98">
        <f>COUNTIF($AE:$AE,JSPS管理!AQ10)</f>
        <v>0</v>
      </c>
      <c r="AR20" s="78">
        <f t="shared" si="11"/>
        <v>0</v>
      </c>
      <c r="AW20" s="33"/>
      <c r="AX20" s="33"/>
      <c r="AY20" s="33"/>
      <c r="AZ20" s="33"/>
      <c r="BA20" s="317"/>
      <c r="BB20" s="70">
        <v>15</v>
      </c>
      <c r="BC20" s="62" t="e">
        <f>IF(AND($BV20=$BC$4,$BW20="派遣＿相手国"),(DATEDIF('【B1(3)】派遣・受入実績'!$V29,'【B1(3)】派遣・受入実績'!$Y29,"d")),"")</f>
        <v>#N/A</v>
      </c>
      <c r="BD20" s="62" t="e">
        <f>IF(AND($BV20=$BD$4,$BW20="派遣＿相手国"),(DATEDIF('【B1(3)】派遣・受入実績'!$V29,'【B1(3)】派遣・受入実績'!$Y29,"d")),"")</f>
        <v>#N/A</v>
      </c>
      <c r="BE20" s="62" t="e">
        <f>IF(AND($BV20=$BE$4,$BW20="派遣＿相手国"),(DATEDIF('【B1(3)】派遣・受入実績'!$V29,'【B1(3)】派遣・受入実績'!$Y29,"d")),"")</f>
        <v>#N/A</v>
      </c>
      <c r="BF20" s="62" t="e">
        <f>IF(AND($BV20=$BF$4,$BW20="派遣＿相手国"),(DATEDIF('【B1(3)】派遣・受入実績'!$V29,'【B1(3)】派遣・受入実績'!$Y29,"d")),"")</f>
        <v>#N/A</v>
      </c>
      <c r="BG20" s="62" t="e">
        <f>IF(AND($BV20=$BG$4,CONCATENATE($BW20,$BX20)="受入有"),(DATEDIF('【B1(3)】派遣・受入実績'!$V29,'【B1(3)】派遣・受入実績'!$Y29,"d")),"")</f>
        <v>#N/A</v>
      </c>
      <c r="BH20" s="62" t="e">
        <f>IF(AND($BV20=$BH$4,CONCATENATE($BW20,$BX20)="受入有"),(DATEDIF('【B1(3)】派遣・受入実績'!$V29,'【B1(3)】派遣・受入実績'!$Y29,"d")),"")</f>
        <v>#N/A</v>
      </c>
      <c r="BI20" s="62" t="e">
        <f>IF(AND($BV20=$BI$4,CONCATENATE($BW20,$BX20)="受入有"),(DATEDIF('【B1(3)】派遣・受入実績'!$V29,'【B1(3)】派遣・受入実績'!$Y29,"d")),"")</f>
        <v>#N/A</v>
      </c>
      <c r="BJ20" s="62" t="e">
        <f>IF(AND($BV20=$BJ$4,CONCATENATE($BW20,$BX20)="受入有"),(DATEDIF('【B1(3)】派遣・受入実績'!$V29,'【B1(3)】派遣・受入実績'!$Y29,"d")),"")</f>
        <v>#N/A</v>
      </c>
      <c r="BL20" s="70">
        <v>15</v>
      </c>
      <c r="BM20" s="62" t="e">
        <f>IF(AND(BN20&lt;&gt;"",COUNTIF(BN$6:BN19,BN20)=0),MAX($BM$6:BM19)+1,"")</f>
        <v>#N/A</v>
      </c>
      <c r="BN20" s="62" t="e">
        <f>IF(AND(BN$5=BV20,'【B1(3)】派遣・受入実績'!AJ29&lt;&gt;""),'【B1(3)】派遣・受入実績'!AJ29,"")</f>
        <v>#N/A</v>
      </c>
      <c r="BO20" s="62" t="e">
        <f>IF(AND(BP20&lt;&gt;"",COUNTIF(BP$6:BP19,BP20)=0),MAX($BO$6:BO19)+1,"")</f>
        <v>#N/A</v>
      </c>
      <c r="BP20" s="62" t="e">
        <f>IF(AND(BP$5=BV20,'【B1(3)】派遣・受入実績'!AJ29&lt;&gt;""),'【B1(3)】派遣・受入実績'!AJ29,"")</f>
        <v>#N/A</v>
      </c>
      <c r="BQ20" s="62" t="e">
        <f>IF(AND(BR20&lt;&gt;"",COUNTIF(BR$6:BR19,BR20)=0),MAX($BQ$6:BQ19)+1,"")</f>
        <v>#N/A</v>
      </c>
      <c r="BR20" s="62" t="e">
        <f>IF(AND(BR$5=BV20,'【B1(3)】派遣・受入実績'!AJ29&lt;&gt;""),'【B1(3)】派遣・受入実績'!AJ29,"")</f>
        <v>#N/A</v>
      </c>
      <c r="BS20" s="62" t="e">
        <f>IF(AND(BT20&lt;&gt;"",COUNTIF(BT$6:BT19,BT20)=0),MAX($BS$6:BS19)+1,"")</f>
        <v>#N/A</v>
      </c>
      <c r="BT20" s="62" t="e">
        <f>IF(AND(BT$5=BV20,'【B1(3)】派遣・受入実績'!AJ29&lt;&gt;""),'【B1(3)】派遣・受入実績'!AJ29,"")</f>
        <v>#N/A</v>
      </c>
      <c r="BV20" s="71">
        <f>'【B1(3)】派遣・受入実績'!D29</f>
        <v>0</v>
      </c>
      <c r="BW20" s="63">
        <f>'【B1(3)】派遣・受入実績'!F29</f>
        <v>0</v>
      </c>
      <c r="BX20" s="71" t="str">
        <f>IF('【B1(3)】派遣・受入実績'!T29="〇","有","")</f>
        <v/>
      </c>
      <c r="BY20" s="64" t="str">
        <f t="shared" si="1"/>
        <v>00</v>
      </c>
      <c r="CA20" s="79"/>
      <c r="CB20" s="73" t="s">
        <v>222</v>
      </c>
      <c r="CC20" s="74" t="e">
        <f>CC16</f>
        <v>#N/A</v>
      </c>
      <c r="CD20" s="99">
        <f>COUNTIF($BY:$BY,JSPS管理!CD10)</f>
        <v>0</v>
      </c>
      <c r="CE20" s="100">
        <f>COUNTIF($BY:$BY,JSPS管理!CE10)</f>
        <v>0</v>
      </c>
      <c r="CF20" s="100">
        <f>COUNTIF($BY:$BY,JSPS管理!CF10)</f>
        <v>0</v>
      </c>
      <c r="CG20" s="100">
        <f>COUNTIF($BY:$BY,JSPS管理!CG10)</f>
        <v>0</v>
      </c>
      <c r="CH20" s="101">
        <f t="shared" si="10"/>
        <v>0</v>
      </c>
      <c r="CJ20" s="40" t="s">
        <v>214</v>
      </c>
      <c r="CK20" s="55"/>
      <c r="CL20" s="108" t="s">
        <v>238</v>
      </c>
      <c r="CM20" s="55"/>
      <c r="CN20" s="55"/>
      <c r="CO20" s="55"/>
      <c r="CP20" s="77">
        <f>SUM(AJ16,AJ20)</f>
        <v>0</v>
      </c>
      <c r="CQ20" s="55" t="s">
        <v>245</v>
      </c>
      <c r="CR20" s="41" t="s">
        <v>214</v>
      </c>
      <c r="CS20" s="57"/>
      <c r="CT20" s="109" t="s">
        <v>238</v>
      </c>
      <c r="CU20" s="57"/>
      <c r="CV20" s="57"/>
      <c r="CW20" s="57"/>
      <c r="CX20" s="107">
        <f>SUM(AJ17,AJ21)</f>
        <v>0</v>
      </c>
      <c r="CY20" s="57" t="s">
        <v>245</v>
      </c>
      <c r="CZ20" s="41" t="s">
        <v>214</v>
      </c>
      <c r="DA20" s="55"/>
      <c r="DB20" s="108" t="s">
        <v>238</v>
      </c>
      <c r="DC20" s="55"/>
      <c r="DD20" s="55"/>
      <c r="DE20" s="55"/>
      <c r="DF20" s="77">
        <f>SUM(AJ18,AJ22)</f>
        <v>0</v>
      </c>
      <c r="DG20" s="55" t="s">
        <v>245</v>
      </c>
      <c r="DH20" s="41" t="s">
        <v>214</v>
      </c>
      <c r="DI20" s="57"/>
      <c r="DJ20" s="109" t="s">
        <v>238</v>
      </c>
      <c r="DK20" s="57"/>
      <c r="DL20" s="57"/>
      <c r="DM20" s="57"/>
      <c r="DN20" s="107">
        <f>SUM(AJ19,AJ23)</f>
        <v>0</v>
      </c>
      <c r="DO20" s="57" t="s">
        <v>245</v>
      </c>
      <c r="DP20" s="42"/>
    </row>
    <row r="21" spans="2:120" ht="14.25" customHeight="1" thickBot="1">
      <c r="B21" s="58">
        <v>48670</v>
      </c>
      <c r="C21" s="59">
        <f t="shared" si="5"/>
        <v>2033</v>
      </c>
      <c r="I21" s="62"/>
      <c r="J21" s="62"/>
      <c r="K21" s="62"/>
      <c r="L21" s="62"/>
      <c r="M21" s="43"/>
      <c r="O21" s="62" t="str">
        <f>IF(OR('【B1(1)】日本側参加者リスト'!N26="",'【B1(1)】日本側参加者リスト'!AU26=1),"",'【B1(1)】日本側参加者リスト'!N26)</f>
        <v/>
      </c>
      <c r="P21" s="62" t="str">
        <f>IF(OR('【B1(2)】相手国側参加者リスト'!K26="",'【B1(2)】相手国側参加者リスト'!AU26=1),"",'【B1(2)】相手国側参加者リスト'!K26)</f>
        <v/>
      </c>
      <c r="AB21" s="46">
        <f>'【B1(4)】研究発表'!D29</f>
        <v>0</v>
      </c>
      <c r="AC21" s="71">
        <f>'【B1(4)】研究発表'!F29</f>
        <v>0</v>
      </c>
      <c r="AD21" s="46" t="str">
        <f>IF(MID(AC21,2,2)="学会",IF('【B1(4)】研究発表'!AL29="〇","〇",""),"")</f>
        <v/>
      </c>
      <c r="AE21" s="64" t="str">
        <f t="shared" si="3"/>
        <v>00</v>
      </c>
      <c r="AH21" s="65" t="e">
        <f>AH17</f>
        <v>#N/A</v>
      </c>
      <c r="AI21" s="95">
        <f>COUNTIF($AE:$AE,JSPS管理!AI11)</f>
        <v>0</v>
      </c>
      <c r="AJ21" s="95">
        <f>COUNTIF($AE:$AE,JSPS管理!AJ11)</f>
        <v>0</v>
      </c>
      <c r="AK21" s="96">
        <f>COUNTIF($AE:$AE,JSPS管理!AK11)</f>
        <v>0</v>
      </c>
      <c r="AL21" s="98">
        <f>COUNTIF($AE:$AE,JSPS管理!AL11)</f>
        <v>0</v>
      </c>
      <c r="AM21" s="96">
        <f>COUNTIF($AE:$AE,JSPS管理!AM11)</f>
        <v>0</v>
      </c>
      <c r="AN21" s="98">
        <f>COUNTIF($AE:$AE,JSPS管理!AN11)</f>
        <v>0</v>
      </c>
      <c r="AO21" s="95">
        <f>COUNTIF($AE:$AE,JSPS管理!AO11)</f>
        <v>0</v>
      </c>
      <c r="AP21" s="96">
        <f>COUNTIF($AE:$AE,JSPS管理!AP11)</f>
        <v>0</v>
      </c>
      <c r="AQ21" s="98">
        <f>COUNTIF($AE:$AE,JSPS管理!AQ11)</f>
        <v>0</v>
      </c>
      <c r="AR21" s="78">
        <f t="shared" si="11"/>
        <v>0</v>
      </c>
      <c r="AW21" s="33"/>
      <c r="AX21" s="33"/>
      <c r="AY21" s="33"/>
      <c r="AZ21" s="33"/>
      <c r="BA21" s="317"/>
      <c r="BB21" s="70">
        <v>16</v>
      </c>
      <c r="BC21" s="62" t="e">
        <f>IF(AND($BV21=$BC$4,$BW21="派遣＿相手国"),(DATEDIF('【B1(3)】派遣・受入実績'!$V30,'【B1(3)】派遣・受入実績'!$Y30,"d")),"")</f>
        <v>#N/A</v>
      </c>
      <c r="BD21" s="62" t="e">
        <f>IF(AND($BV21=$BD$4,$BW21="派遣＿相手国"),(DATEDIF('【B1(3)】派遣・受入実績'!$V30,'【B1(3)】派遣・受入実績'!$Y30,"d")),"")</f>
        <v>#N/A</v>
      </c>
      <c r="BE21" s="62" t="e">
        <f>IF(AND($BV21=$BE$4,$BW21="派遣＿相手国"),(DATEDIF('【B1(3)】派遣・受入実績'!$V30,'【B1(3)】派遣・受入実績'!$Y30,"d")),"")</f>
        <v>#N/A</v>
      </c>
      <c r="BF21" s="62" t="e">
        <f>IF(AND($BV21=$BF$4,$BW21="派遣＿相手国"),(DATEDIF('【B1(3)】派遣・受入実績'!$V30,'【B1(3)】派遣・受入実績'!$Y30,"d")),"")</f>
        <v>#N/A</v>
      </c>
      <c r="BG21" s="62" t="e">
        <f>IF(AND($BV21=$BG$4,CONCATENATE($BW21,$BX21)="受入有"),(DATEDIF('【B1(3)】派遣・受入実績'!$V30,'【B1(3)】派遣・受入実績'!$Y30,"d")),"")</f>
        <v>#N/A</v>
      </c>
      <c r="BH21" s="62" t="e">
        <f>IF(AND($BV21=$BH$4,CONCATENATE($BW21,$BX21)="受入有"),(DATEDIF('【B1(3)】派遣・受入実績'!$V30,'【B1(3)】派遣・受入実績'!$Y30,"d")),"")</f>
        <v>#N/A</v>
      </c>
      <c r="BI21" s="62" t="e">
        <f>IF(AND($BV21=$BI$4,CONCATENATE($BW21,$BX21)="受入有"),(DATEDIF('【B1(3)】派遣・受入実績'!$V30,'【B1(3)】派遣・受入実績'!$Y30,"d")),"")</f>
        <v>#N/A</v>
      </c>
      <c r="BJ21" s="62" t="e">
        <f>IF(AND($BV21=$BJ$4,CONCATENATE($BW21,$BX21)="受入有"),(DATEDIF('【B1(3)】派遣・受入実績'!$V30,'【B1(3)】派遣・受入実績'!$Y30,"d")),"")</f>
        <v>#N/A</v>
      </c>
      <c r="BL21" s="70">
        <v>16</v>
      </c>
      <c r="BM21" s="62" t="e">
        <f>IF(AND(BN21&lt;&gt;"",COUNTIF(BN$6:BN20,BN21)=0),MAX($BM$6:BM20)+1,"")</f>
        <v>#N/A</v>
      </c>
      <c r="BN21" s="62" t="e">
        <f>IF(AND(BN$5=BV21,'【B1(3)】派遣・受入実績'!AJ30&lt;&gt;""),'【B1(3)】派遣・受入実績'!AJ30,"")</f>
        <v>#N/A</v>
      </c>
      <c r="BO21" s="62" t="e">
        <f>IF(AND(BP21&lt;&gt;"",COUNTIF(BP$6:BP20,BP21)=0),MAX($BO$6:BO20)+1,"")</f>
        <v>#N/A</v>
      </c>
      <c r="BP21" s="62" t="e">
        <f>IF(AND(BP$5=BV21,'【B1(3)】派遣・受入実績'!AJ30&lt;&gt;""),'【B1(3)】派遣・受入実績'!AJ30,"")</f>
        <v>#N/A</v>
      </c>
      <c r="BQ21" s="62" t="e">
        <f>IF(AND(BR21&lt;&gt;"",COUNTIF(BR$6:BR20,BR21)=0),MAX($BQ$6:BQ20)+1,"")</f>
        <v>#N/A</v>
      </c>
      <c r="BR21" s="62" t="e">
        <f>IF(AND(BR$5=BV21,'【B1(3)】派遣・受入実績'!AJ30&lt;&gt;""),'【B1(3)】派遣・受入実績'!AJ30,"")</f>
        <v>#N/A</v>
      </c>
      <c r="BS21" s="62" t="e">
        <f>IF(AND(BT21&lt;&gt;"",COUNTIF(BT$6:BT20,BT21)=0),MAX($BS$6:BS20)+1,"")</f>
        <v>#N/A</v>
      </c>
      <c r="BT21" s="62" t="e">
        <f>IF(AND(BT$5=BV21,'【B1(3)】派遣・受入実績'!AJ30&lt;&gt;""),'【B1(3)】派遣・受入実績'!AJ30,"")</f>
        <v>#N/A</v>
      </c>
      <c r="BV21" s="71">
        <f>'【B1(3)】派遣・受入実績'!D30</f>
        <v>0</v>
      </c>
      <c r="BW21" s="63">
        <f>'【B1(3)】派遣・受入実績'!F30</f>
        <v>0</v>
      </c>
      <c r="BX21" s="71" t="str">
        <f>IF('【B1(3)】派遣・受入実績'!T30="〇","有","")</f>
        <v/>
      </c>
      <c r="BY21" s="64" t="str">
        <f t="shared" si="1"/>
        <v>00</v>
      </c>
      <c r="CA21" s="79"/>
      <c r="CB21" s="80"/>
      <c r="CC21" s="81" t="e">
        <f>CC17</f>
        <v>#N/A</v>
      </c>
      <c r="CD21" s="96">
        <f>COUNTIF($BY:$BY,JSPS管理!CD11)</f>
        <v>0</v>
      </c>
      <c r="CE21" s="97">
        <f>COUNTIF($BY:$BY,JSPS管理!CE11)</f>
        <v>0</v>
      </c>
      <c r="CF21" s="97">
        <f>COUNTIF($BY:$BY,JSPS管理!CF11)</f>
        <v>0</v>
      </c>
      <c r="CG21" s="97">
        <f>COUNTIF($BY:$BY,JSPS管理!CG11)</f>
        <v>0</v>
      </c>
      <c r="CH21" s="101">
        <f t="shared" si="10"/>
        <v>0</v>
      </c>
      <c r="CJ21" s="40"/>
      <c r="CK21" s="55"/>
      <c r="CL21" s="55"/>
      <c r="CM21" s="55"/>
      <c r="CN21" s="55"/>
      <c r="CO21" s="55"/>
      <c r="CP21" s="55"/>
      <c r="CQ21" s="55"/>
      <c r="CR21" s="41"/>
      <c r="CS21" s="57"/>
      <c r="CT21" s="57"/>
      <c r="CU21" s="57"/>
      <c r="CV21" s="57"/>
      <c r="CW21" s="57"/>
      <c r="CX21" s="57"/>
      <c r="CY21" s="57"/>
      <c r="CZ21" s="41"/>
      <c r="DA21" s="55"/>
      <c r="DB21" s="55"/>
      <c r="DC21" s="55"/>
      <c r="DD21" s="55"/>
      <c r="DE21" s="55"/>
      <c r="DF21" s="55"/>
      <c r="DG21" s="55"/>
      <c r="DH21" s="41"/>
      <c r="DI21" s="57"/>
      <c r="DJ21" s="57"/>
      <c r="DK21" s="57"/>
      <c r="DL21" s="57"/>
      <c r="DM21" s="57"/>
      <c r="DN21" s="57"/>
      <c r="DO21" s="57"/>
      <c r="DP21" s="42"/>
    </row>
    <row r="22" spans="2:120" ht="14.25" customHeight="1" thickBot="1">
      <c r="B22" s="58">
        <v>49035</v>
      </c>
      <c r="C22" s="59">
        <f t="shared" si="5"/>
        <v>2034</v>
      </c>
      <c r="I22" s="62"/>
      <c r="J22" s="62"/>
      <c r="K22" s="62"/>
      <c r="L22" s="62"/>
      <c r="M22" s="43"/>
      <c r="O22" s="62" t="str">
        <f>IF(OR('【B1(1)】日本側参加者リスト'!N27="",'【B1(1)】日本側参加者リスト'!AU27=1),"",'【B1(1)】日本側参加者リスト'!N27)</f>
        <v/>
      </c>
      <c r="P22" s="62" t="str">
        <f>IF(OR('【B1(2)】相手国側参加者リスト'!K27="",'【B1(2)】相手国側参加者リスト'!AU27=1),"",'【B1(2)】相手国側参加者リスト'!K27)</f>
        <v/>
      </c>
      <c r="AB22" s="46">
        <f>'【B1(4)】研究発表'!D30</f>
        <v>0</v>
      </c>
      <c r="AC22" s="71">
        <f>'【B1(4)】研究発表'!F30</f>
        <v>0</v>
      </c>
      <c r="AD22" s="46" t="str">
        <f>IF(MID(AC22,2,2)="学会",IF('【B1(4)】研究発表'!AL30="〇","〇",""),"")</f>
        <v/>
      </c>
      <c r="AE22" s="64" t="str">
        <f t="shared" si="3"/>
        <v>00</v>
      </c>
      <c r="AH22" s="65" t="e">
        <f>AH18</f>
        <v>#N/A</v>
      </c>
      <c r="AI22" s="103">
        <f>COUNTIF($AE:$AE,JSPS管理!AI12)</f>
        <v>0</v>
      </c>
      <c r="AJ22" s="103">
        <f>COUNTIF($AE:$AE,JSPS管理!AJ12)</f>
        <v>0</v>
      </c>
      <c r="AK22" s="99">
        <f>COUNTIF($AE:$AE,JSPS管理!AK12)</f>
        <v>0</v>
      </c>
      <c r="AL22" s="104">
        <f>COUNTIF($AE:$AE,JSPS管理!AL12)</f>
        <v>0</v>
      </c>
      <c r="AM22" s="99">
        <f>COUNTIF($AE:$AE,JSPS管理!AM12)</f>
        <v>0</v>
      </c>
      <c r="AN22" s="104">
        <f>COUNTIF($AE:$AE,JSPS管理!AN12)</f>
        <v>0</v>
      </c>
      <c r="AO22" s="103">
        <f>COUNTIF($AE:$AE,JSPS管理!AO12)</f>
        <v>0</v>
      </c>
      <c r="AP22" s="99">
        <f>COUNTIF($AE:$AE,JSPS管理!AP12)</f>
        <v>0</v>
      </c>
      <c r="AQ22" s="104">
        <f>COUNTIF($AE:$AE,JSPS管理!AQ12)</f>
        <v>0</v>
      </c>
      <c r="AR22" s="78">
        <f t="shared" si="11"/>
        <v>0</v>
      </c>
      <c r="AW22" s="33"/>
      <c r="AX22" s="33"/>
      <c r="AY22" s="33"/>
      <c r="AZ22" s="33"/>
      <c r="BA22" s="317"/>
      <c r="BB22" s="70">
        <v>17</v>
      </c>
      <c r="BC22" s="62" t="e">
        <f>IF(AND($BV22=$BC$4,$BW22="派遣＿相手国"),(DATEDIF('【B1(3)】派遣・受入実績'!$V31,'【B1(3)】派遣・受入実績'!$Y31,"d")),"")</f>
        <v>#N/A</v>
      </c>
      <c r="BD22" s="62" t="e">
        <f>IF(AND($BV22=$BD$4,$BW22="派遣＿相手国"),(DATEDIF('【B1(3)】派遣・受入実績'!$V31,'【B1(3)】派遣・受入実績'!$Y31,"d")),"")</f>
        <v>#N/A</v>
      </c>
      <c r="BE22" s="62" t="e">
        <f>IF(AND($BV22=$BE$4,$BW22="派遣＿相手国"),(DATEDIF('【B1(3)】派遣・受入実績'!$V31,'【B1(3)】派遣・受入実績'!$Y31,"d")),"")</f>
        <v>#N/A</v>
      </c>
      <c r="BF22" s="62" t="e">
        <f>IF(AND($BV22=$BF$4,$BW22="派遣＿相手国"),(DATEDIF('【B1(3)】派遣・受入実績'!$V31,'【B1(3)】派遣・受入実績'!$Y31,"d")),"")</f>
        <v>#N/A</v>
      </c>
      <c r="BG22" s="62" t="e">
        <f>IF(AND($BV22=$BG$4,CONCATENATE($BW22,$BX22)="受入有"),(DATEDIF('【B1(3)】派遣・受入実績'!$V31,'【B1(3)】派遣・受入実績'!$Y31,"d")),"")</f>
        <v>#N/A</v>
      </c>
      <c r="BH22" s="62" t="e">
        <f>IF(AND($BV22=$BH$4,CONCATENATE($BW22,$BX22)="受入有"),(DATEDIF('【B1(3)】派遣・受入実績'!$V31,'【B1(3)】派遣・受入実績'!$Y31,"d")),"")</f>
        <v>#N/A</v>
      </c>
      <c r="BI22" s="62" t="e">
        <f>IF(AND($BV22=$BI$4,CONCATENATE($BW22,$BX22)="受入有"),(DATEDIF('【B1(3)】派遣・受入実績'!$V31,'【B1(3)】派遣・受入実績'!$Y31,"d")),"")</f>
        <v>#N/A</v>
      </c>
      <c r="BJ22" s="62" t="e">
        <f>IF(AND($BV22=$BJ$4,CONCATENATE($BW22,$BX22)="受入有"),(DATEDIF('【B1(3)】派遣・受入実績'!$V31,'【B1(3)】派遣・受入実績'!$Y31,"d")),"")</f>
        <v>#N/A</v>
      </c>
      <c r="BL22" s="70">
        <v>17</v>
      </c>
      <c r="BM22" s="62" t="e">
        <f>IF(AND(BN22&lt;&gt;"",COUNTIF(BN$6:BN21,BN22)=0),MAX($BM$6:BM21)+1,"")</f>
        <v>#N/A</v>
      </c>
      <c r="BN22" s="62" t="e">
        <f>IF(AND(BN$5=BV22,'【B1(3)】派遣・受入実績'!AJ31&lt;&gt;""),'【B1(3)】派遣・受入実績'!AJ31,"")</f>
        <v>#N/A</v>
      </c>
      <c r="BO22" s="62" t="e">
        <f>IF(AND(BP22&lt;&gt;"",COUNTIF(BP$6:BP21,BP22)=0),MAX($BO$6:BO21)+1,"")</f>
        <v>#N/A</v>
      </c>
      <c r="BP22" s="62" t="e">
        <f>IF(AND(BP$5=BV22,'【B1(3)】派遣・受入実績'!AJ31&lt;&gt;""),'【B1(3)】派遣・受入実績'!AJ31,"")</f>
        <v>#N/A</v>
      </c>
      <c r="BQ22" s="62" t="e">
        <f>IF(AND(BR22&lt;&gt;"",COUNTIF(BR$6:BR21,BR22)=0),MAX($BQ$6:BQ21)+1,"")</f>
        <v>#N/A</v>
      </c>
      <c r="BR22" s="62" t="e">
        <f>IF(AND(BR$5=BV22,'【B1(3)】派遣・受入実績'!AJ31&lt;&gt;""),'【B1(3)】派遣・受入実績'!AJ31,"")</f>
        <v>#N/A</v>
      </c>
      <c r="BS22" s="62" t="e">
        <f>IF(AND(BT22&lt;&gt;"",COUNTIF(BT$6:BT21,BT22)=0),MAX($BS$6:BS21)+1,"")</f>
        <v>#N/A</v>
      </c>
      <c r="BT22" s="62" t="e">
        <f>IF(AND(BT$5=BV22,'【B1(3)】派遣・受入実績'!AJ31&lt;&gt;""),'【B1(3)】派遣・受入実績'!AJ31,"")</f>
        <v>#N/A</v>
      </c>
      <c r="BV22" s="71">
        <f>'【B1(3)】派遣・受入実績'!D31</f>
        <v>0</v>
      </c>
      <c r="BW22" s="63">
        <f>'【B1(3)】派遣・受入実績'!F31</f>
        <v>0</v>
      </c>
      <c r="BX22" s="71" t="str">
        <f>IF('【B1(3)】派遣・受入実績'!T31="〇","有","")</f>
        <v/>
      </c>
      <c r="BY22" s="64" t="str">
        <f t="shared" si="1"/>
        <v>00</v>
      </c>
      <c r="CA22" s="79"/>
      <c r="CB22" s="80"/>
      <c r="CC22" s="81" t="e">
        <f>CC18</f>
        <v>#N/A</v>
      </c>
      <c r="CD22" s="96">
        <f>COUNTIF($BY:$BY,JSPS管理!CD12)</f>
        <v>0</v>
      </c>
      <c r="CE22" s="97">
        <f>COUNTIF($BY:$BY,JSPS管理!CE12)</f>
        <v>0</v>
      </c>
      <c r="CF22" s="97">
        <f>COUNTIF($BY:$BY,JSPS管理!CF12)</f>
        <v>0</v>
      </c>
      <c r="CG22" s="97">
        <f>COUNTIF($BY:$BY,JSPS管理!CG12)</f>
        <v>0</v>
      </c>
      <c r="CH22" s="101">
        <f t="shared" si="10"/>
        <v>0</v>
      </c>
      <c r="CJ22" s="40" t="s">
        <v>249</v>
      </c>
      <c r="CK22" s="55"/>
      <c r="CL22" s="55" t="s">
        <v>239</v>
      </c>
      <c r="CM22" s="55"/>
      <c r="CN22" s="77">
        <f>SUM(AK16:AL16,AK20:AL20)</f>
        <v>0</v>
      </c>
      <c r="CO22" s="55" t="s">
        <v>245</v>
      </c>
      <c r="CP22" s="55"/>
      <c r="CQ22" s="55"/>
      <c r="CR22" s="41" t="s">
        <v>249</v>
      </c>
      <c r="CS22" s="57"/>
      <c r="CT22" s="57" t="s">
        <v>239</v>
      </c>
      <c r="CU22" s="57"/>
      <c r="CV22" s="107">
        <f>SUM(AK17:AL17,AK21:AL21)</f>
        <v>0</v>
      </c>
      <c r="CW22" s="57" t="s">
        <v>245</v>
      </c>
      <c r="CX22" s="57"/>
      <c r="CY22" s="57"/>
      <c r="CZ22" s="41" t="s">
        <v>249</v>
      </c>
      <c r="DA22" s="55"/>
      <c r="DB22" s="55" t="s">
        <v>239</v>
      </c>
      <c r="DC22" s="55"/>
      <c r="DD22" s="77">
        <f>SUM(AK18:AL18,AK22:AL22)</f>
        <v>0</v>
      </c>
      <c r="DE22" s="55" t="s">
        <v>245</v>
      </c>
      <c r="DF22" s="55"/>
      <c r="DG22" s="55"/>
      <c r="DH22" s="41" t="s">
        <v>249</v>
      </c>
      <c r="DI22" s="57"/>
      <c r="DJ22" s="57" t="s">
        <v>239</v>
      </c>
      <c r="DK22" s="57"/>
      <c r="DL22" s="107">
        <f>SUM(AK19:AL19,AK23:AL23)</f>
        <v>0</v>
      </c>
      <c r="DM22" s="57" t="s">
        <v>245</v>
      </c>
      <c r="DN22" s="57"/>
      <c r="DO22" s="57"/>
      <c r="DP22" s="42"/>
    </row>
    <row r="23" spans="2:120" ht="14.25" customHeight="1" thickBot="1">
      <c r="I23" s="62"/>
      <c r="J23" s="62"/>
      <c r="K23" s="62"/>
      <c r="L23" s="62"/>
      <c r="M23" s="43"/>
      <c r="O23" s="62" t="str">
        <f>IF(OR('【B1(1)】日本側参加者リスト'!N28="",'【B1(1)】日本側参加者リスト'!AU28=1),"",'【B1(1)】日本側参加者リスト'!N28)</f>
        <v/>
      </c>
      <c r="P23" s="62" t="str">
        <f>IF(OR('【B1(2)】相手国側参加者リスト'!K28="",'【B1(2)】相手国側参加者リスト'!AU28=1),"",'【B1(2)】相手国側参加者リスト'!K28)</f>
        <v/>
      </c>
      <c r="AB23" s="46">
        <f>'【B1(4)】研究発表'!D31</f>
        <v>0</v>
      </c>
      <c r="AC23" s="71">
        <f>'【B1(4)】研究発表'!F31</f>
        <v>0</v>
      </c>
      <c r="AD23" s="46" t="str">
        <f>IF(MID(AC23,2,2)="学会",IF('【B1(4)】研究発表'!AL31="〇","〇",""),"")</f>
        <v/>
      </c>
      <c r="AE23" s="64" t="str">
        <f t="shared" si="3"/>
        <v>00</v>
      </c>
      <c r="AH23" s="65" t="e">
        <f>AH19</f>
        <v>#N/A</v>
      </c>
      <c r="AI23" s="103">
        <f>COUNTIF($AE:$AE,JSPS管理!AI13)</f>
        <v>0</v>
      </c>
      <c r="AJ23" s="103">
        <f>COUNTIF($AE:$AE,JSPS管理!AJ13)</f>
        <v>0</v>
      </c>
      <c r="AK23" s="99">
        <f>COUNTIF($AE:$AE,JSPS管理!AK13)</f>
        <v>0</v>
      </c>
      <c r="AL23" s="104">
        <f>COUNTIF($AE:$AE,JSPS管理!AL13)</f>
        <v>0</v>
      </c>
      <c r="AM23" s="99">
        <f>COUNTIF($AE:$AE,JSPS管理!AM13)</f>
        <v>0</v>
      </c>
      <c r="AN23" s="104">
        <f>COUNTIF($AE:$AE,JSPS管理!AN13)</f>
        <v>0</v>
      </c>
      <c r="AO23" s="103">
        <f>COUNTIF($AE:$AE,JSPS管理!AO13)</f>
        <v>0</v>
      </c>
      <c r="AP23" s="99">
        <f>COUNTIF($AE:$AE,JSPS管理!AP13)</f>
        <v>0</v>
      </c>
      <c r="AQ23" s="104">
        <f>COUNTIF($AE:$AE,JSPS管理!AQ13)</f>
        <v>0</v>
      </c>
      <c r="AR23" s="78">
        <f t="shared" si="11"/>
        <v>0</v>
      </c>
      <c r="AW23" s="33"/>
      <c r="AX23" s="33"/>
      <c r="AY23" s="33"/>
      <c r="AZ23" s="33"/>
      <c r="BA23" s="317"/>
      <c r="BB23" s="70">
        <v>18</v>
      </c>
      <c r="BC23" s="62" t="e">
        <f>IF(AND($BV23=$BC$4,$BW23="派遣＿相手国"),(DATEDIF('【B1(3)】派遣・受入実績'!$V32,'【B1(3)】派遣・受入実績'!$Y32,"d")),"")</f>
        <v>#N/A</v>
      </c>
      <c r="BD23" s="62" t="e">
        <f>IF(AND($BV23=$BD$4,$BW23="派遣＿相手国"),(DATEDIF('【B1(3)】派遣・受入実績'!$V32,'【B1(3)】派遣・受入実績'!$Y32,"d")),"")</f>
        <v>#N/A</v>
      </c>
      <c r="BE23" s="62" t="e">
        <f>IF(AND($BV23=$BE$4,$BW23="派遣＿相手国"),(DATEDIF('【B1(3)】派遣・受入実績'!$V32,'【B1(3)】派遣・受入実績'!$Y32,"d")),"")</f>
        <v>#N/A</v>
      </c>
      <c r="BF23" s="62" t="e">
        <f>IF(AND($BV23=$BF$4,$BW23="派遣＿相手国"),(DATEDIF('【B1(3)】派遣・受入実績'!$V32,'【B1(3)】派遣・受入実績'!$Y32,"d")),"")</f>
        <v>#N/A</v>
      </c>
      <c r="BG23" s="62" t="e">
        <f>IF(AND($BV23=$BG$4,CONCATENATE($BW23,$BX23)="受入有"),(DATEDIF('【B1(3)】派遣・受入実績'!$V32,'【B1(3)】派遣・受入実績'!$Y32,"d")),"")</f>
        <v>#N/A</v>
      </c>
      <c r="BH23" s="62" t="e">
        <f>IF(AND($BV23=$BH$4,CONCATENATE($BW23,$BX23)="受入有"),(DATEDIF('【B1(3)】派遣・受入実績'!$V32,'【B1(3)】派遣・受入実績'!$Y32,"d")),"")</f>
        <v>#N/A</v>
      </c>
      <c r="BI23" s="62" t="e">
        <f>IF(AND($BV23=$BI$4,CONCATENATE($BW23,$BX23)="受入有"),(DATEDIF('【B1(3)】派遣・受入実績'!$V32,'【B1(3)】派遣・受入実績'!$Y32,"d")),"")</f>
        <v>#N/A</v>
      </c>
      <c r="BJ23" s="62" t="e">
        <f>IF(AND($BV23=$BJ$4,CONCATENATE($BW23,$BX23)="受入有"),(DATEDIF('【B1(3)】派遣・受入実績'!$V32,'【B1(3)】派遣・受入実績'!$Y32,"d")),"")</f>
        <v>#N/A</v>
      </c>
      <c r="BL23" s="70">
        <v>18</v>
      </c>
      <c r="BM23" s="62" t="e">
        <f>IF(AND(BN23&lt;&gt;"",COUNTIF(BN$6:BN22,BN23)=0),MAX($BM$6:BM22)+1,"")</f>
        <v>#N/A</v>
      </c>
      <c r="BN23" s="62" t="e">
        <f>IF(AND(BN$5=BV23,'【B1(3)】派遣・受入実績'!AJ32&lt;&gt;""),'【B1(3)】派遣・受入実績'!AJ32,"")</f>
        <v>#N/A</v>
      </c>
      <c r="BO23" s="62" t="e">
        <f>IF(AND(BP23&lt;&gt;"",COUNTIF(BP$6:BP22,BP23)=0),MAX($BO$6:BO22)+1,"")</f>
        <v>#N/A</v>
      </c>
      <c r="BP23" s="62" t="e">
        <f>IF(AND(BP$5=BV23,'【B1(3)】派遣・受入実績'!AJ32&lt;&gt;""),'【B1(3)】派遣・受入実績'!AJ32,"")</f>
        <v>#N/A</v>
      </c>
      <c r="BQ23" s="62" t="e">
        <f>IF(AND(BR23&lt;&gt;"",COUNTIF(BR$6:BR22,BR23)=0),MAX($BQ$6:BQ22)+1,"")</f>
        <v>#N/A</v>
      </c>
      <c r="BR23" s="62" t="e">
        <f>IF(AND(BR$5=BV23,'【B1(3)】派遣・受入実績'!AJ32&lt;&gt;""),'【B1(3)】派遣・受入実績'!AJ32,"")</f>
        <v>#N/A</v>
      </c>
      <c r="BS23" s="62" t="e">
        <f>IF(AND(BT23&lt;&gt;"",COUNTIF(BT$6:BT22,BT23)=0),MAX($BS$6:BS22)+1,"")</f>
        <v>#N/A</v>
      </c>
      <c r="BT23" s="62" t="e">
        <f>IF(AND(BT$5=BV23,'【B1(3)】派遣・受入実績'!AJ32&lt;&gt;""),'【B1(3)】派遣・受入実績'!AJ32,"")</f>
        <v>#N/A</v>
      </c>
      <c r="BV23" s="71">
        <f>'【B1(3)】派遣・受入実績'!D32</f>
        <v>0</v>
      </c>
      <c r="BW23" s="63">
        <f>'【B1(3)】派遣・受入実績'!F32</f>
        <v>0</v>
      </c>
      <c r="BX23" s="71" t="str">
        <f>IF('【B1(3)】派遣・受入実績'!T32="〇","有","")</f>
        <v/>
      </c>
      <c r="BY23" s="64" t="str">
        <f t="shared" si="1"/>
        <v>00</v>
      </c>
      <c r="CA23" s="79"/>
      <c r="CB23" s="82"/>
      <c r="CC23" s="83" t="e">
        <f>CC19</f>
        <v>#N/A</v>
      </c>
      <c r="CD23" s="96">
        <f>COUNTIF($BY:$BY,JSPS管理!CD13)</f>
        <v>0</v>
      </c>
      <c r="CE23" s="97">
        <f>COUNTIF($BY:$BY,JSPS管理!CE13)</f>
        <v>0</v>
      </c>
      <c r="CF23" s="97">
        <f>COUNTIF($BY:$BY,JSPS管理!CF13)</f>
        <v>0</v>
      </c>
      <c r="CG23" s="97">
        <f>COUNTIF($BY:$BY,JSPS管理!CG13)</f>
        <v>0</v>
      </c>
      <c r="CH23" s="101">
        <f t="shared" ref="CH23" si="13">SUM(CD23:CG23)</f>
        <v>0</v>
      </c>
      <c r="CJ23" s="40" t="s">
        <v>249</v>
      </c>
      <c r="CK23" s="55"/>
      <c r="CL23" s="55"/>
      <c r="CM23" s="55"/>
      <c r="CN23" s="55"/>
      <c r="CO23" s="111" t="s">
        <v>240</v>
      </c>
      <c r="CP23" s="77">
        <f>SUM(AK20:AL20)</f>
        <v>0</v>
      </c>
      <c r="CQ23" s="55" t="s">
        <v>245</v>
      </c>
      <c r="CR23" s="41" t="s">
        <v>249</v>
      </c>
      <c r="CS23" s="57"/>
      <c r="CT23" s="57"/>
      <c r="CU23" s="57"/>
      <c r="CV23" s="57"/>
      <c r="CW23" s="112" t="s">
        <v>240</v>
      </c>
      <c r="CX23" s="107">
        <f>SUM(AK21:AL21)</f>
        <v>0</v>
      </c>
      <c r="CY23" s="57" t="s">
        <v>245</v>
      </c>
      <c r="CZ23" s="41" t="s">
        <v>249</v>
      </c>
      <c r="DA23" s="55"/>
      <c r="DB23" s="55"/>
      <c r="DC23" s="55"/>
      <c r="DD23" s="55"/>
      <c r="DE23" s="111" t="s">
        <v>240</v>
      </c>
      <c r="DF23" s="77">
        <f>SUM(AK22:AL22)</f>
        <v>0</v>
      </c>
      <c r="DG23" s="55" t="s">
        <v>245</v>
      </c>
      <c r="DH23" s="41" t="s">
        <v>249</v>
      </c>
      <c r="DI23" s="57"/>
      <c r="DJ23" s="57"/>
      <c r="DK23" s="57"/>
      <c r="DL23" s="57"/>
      <c r="DM23" s="112" t="s">
        <v>240</v>
      </c>
      <c r="DN23" s="107">
        <f>SUM(AK23:AL23)</f>
        <v>0</v>
      </c>
      <c r="DO23" s="57" t="s">
        <v>245</v>
      </c>
      <c r="DP23" s="42"/>
    </row>
    <row r="24" spans="2:120" ht="14.25" customHeight="1" thickBot="1">
      <c r="I24" s="62"/>
      <c r="J24" s="62"/>
      <c r="K24" s="62"/>
      <c r="L24" s="62"/>
      <c r="M24" s="43"/>
      <c r="O24" s="62" t="str">
        <f>IF(OR('【B1(1)】日本側参加者リスト'!N29="",'【B1(1)】日本側参加者リスト'!AU29=1),"",'【B1(1)】日本側参加者リスト'!N29)</f>
        <v/>
      </c>
      <c r="P24" s="62" t="str">
        <f>IF(OR('【B1(2)】相手国側参加者リスト'!K29="",'【B1(2)】相手国側参加者リスト'!AU29=1),"",'【B1(2)】相手国側参加者リスト'!K29)</f>
        <v/>
      </c>
      <c r="AB24" s="46">
        <f>'【B1(4)】研究発表'!D32</f>
        <v>0</v>
      </c>
      <c r="AC24" s="71">
        <f>'【B1(4)】研究発表'!F32</f>
        <v>0</v>
      </c>
      <c r="AD24" s="46" t="str">
        <f>IF(MID(AC24,2,2)="学会",IF('【B1(4)】研究発表'!AL32="〇","〇",""),"")</f>
        <v/>
      </c>
      <c r="AE24" s="64" t="str">
        <f t="shared" si="3"/>
        <v>00</v>
      </c>
      <c r="AI24" s="66"/>
      <c r="AJ24" s="66"/>
      <c r="AK24" s="67"/>
      <c r="AL24" s="69"/>
      <c r="AM24" s="67"/>
      <c r="AN24" s="69"/>
      <c r="AO24" s="66"/>
      <c r="AP24" s="67"/>
      <c r="AQ24" s="69"/>
      <c r="AW24" s="33"/>
      <c r="AX24" s="33"/>
      <c r="AY24" s="33"/>
      <c r="AZ24" s="33"/>
      <c r="BA24" s="317"/>
      <c r="BB24" s="70">
        <v>19</v>
      </c>
      <c r="BC24" s="62" t="e">
        <f>IF(AND($BV24=$BC$4,$BW24="派遣＿相手国"),(DATEDIF('【B1(3)】派遣・受入実績'!$V33,'【B1(3)】派遣・受入実績'!$Y33,"d")),"")</f>
        <v>#N/A</v>
      </c>
      <c r="BD24" s="62" t="e">
        <f>IF(AND($BV24=$BD$4,$BW24="派遣＿相手国"),(DATEDIF('【B1(3)】派遣・受入実績'!$V33,'【B1(3)】派遣・受入実績'!$Y33,"d")),"")</f>
        <v>#N/A</v>
      </c>
      <c r="BE24" s="62" t="e">
        <f>IF(AND($BV24=$BE$4,$BW24="派遣＿相手国"),(DATEDIF('【B1(3)】派遣・受入実績'!$V33,'【B1(3)】派遣・受入実績'!$Y33,"d")),"")</f>
        <v>#N/A</v>
      </c>
      <c r="BF24" s="62" t="e">
        <f>IF(AND($BV24=$BF$4,$BW24="派遣＿相手国"),(DATEDIF('【B1(3)】派遣・受入実績'!$V33,'【B1(3)】派遣・受入実績'!$Y33,"d")),"")</f>
        <v>#N/A</v>
      </c>
      <c r="BG24" s="62" t="e">
        <f>IF(AND($BV24=$BG$4,CONCATENATE($BW24,$BX24)="受入有"),(DATEDIF('【B1(3)】派遣・受入実績'!$V33,'【B1(3)】派遣・受入実績'!$Y33,"d")),"")</f>
        <v>#N/A</v>
      </c>
      <c r="BH24" s="62" t="e">
        <f>IF(AND($BV24=$BH$4,CONCATENATE($BW24,$BX24)="受入有"),(DATEDIF('【B1(3)】派遣・受入実績'!$V33,'【B1(3)】派遣・受入実績'!$Y33,"d")),"")</f>
        <v>#N/A</v>
      </c>
      <c r="BI24" s="62" t="e">
        <f>IF(AND($BV24=$BI$4,CONCATENATE($BW24,$BX24)="受入有"),(DATEDIF('【B1(3)】派遣・受入実績'!$V33,'【B1(3)】派遣・受入実績'!$Y33,"d")),"")</f>
        <v>#N/A</v>
      </c>
      <c r="BJ24" s="62" t="e">
        <f>IF(AND($BV24=$BJ$4,CONCATENATE($BW24,$BX24)="受入有"),(DATEDIF('【B1(3)】派遣・受入実績'!$V33,'【B1(3)】派遣・受入実績'!$Y33,"d")),"")</f>
        <v>#N/A</v>
      </c>
      <c r="BL24" s="70">
        <v>19</v>
      </c>
      <c r="BM24" s="62" t="e">
        <f>IF(AND(BN24&lt;&gt;"",COUNTIF(BN$6:BN23,BN24)=0),MAX($BM$6:BM23)+1,"")</f>
        <v>#N/A</v>
      </c>
      <c r="BN24" s="62" t="e">
        <f>IF(AND(BN$5=BV24,'【B1(3)】派遣・受入実績'!AJ33&lt;&gt;""),'【B1(3)】派遣・受入実績'!AJ33,"")</f>
        <v>#N/A</v>
      </c>
      <c r="BO24" s="62" t="e">
        <f>IF(AND(BP24&lt;&gt;"",COUNTIF(BP$6:BP23,BP24)=0),MAX($BO$6:BO23)+1,"")</f>
        <v>#N/A</v>
      </c>
      <c r="BP24" s="62" t="e">
        <f>IF(AND(BP$5=BV24,'【B1(3)】派遣・受入実績'!AJ33&lt;&gt;""),'【B1(3)】派遣・受入実績'!AJ33,"")</f>
        <v>#N/A</v>
      </c>
      <c r="BQ24" s="62" t="e">
        <f>IF(AND(BR24&lt;&gt;"",COUNTIF(BR$6:BR23,BR24)=0),MAX($BQ$6:BQ23)+1,"")</f>
        <v>#N/A</v>
      </c>
      <c r="BR24" s="62" t="e">
        <f>IF(AND(BR$5=BV24,'【B1(3)】派遣・受入実績'!AJ33&lt;&gt;""),'【B1(3)】派遣・受入実績'!AJ33,"")</f>
        <v>#N/A</v>
      </c>
      <c r="BS24" s="62" t="e">
        <f>IF(AND(BT24&lt;&gt;"",COUNTIF(BT$6:BT23,BT24)=0),MAX($BS$6:BS23)+1,"")</f>
        <v>#N/A</v>
      </c>
      <c r="BT24" s="62" t="e">
        <f>IF(AND(BT$5=BV24,'【B1(3)】派遣・受入実績'!AJ33&lt;&gt;""),'【B1(3)】派遣・受入実績'!AJ33,"")</f>
        <v>#N/A</v>
      </c>
      <c r="BV24" s="71">
        <f>'【B1(3)】派遣・受入実績'!D33</f>
        <v>0</v>
      </c>
      <c r="BW24" s="63">
        <f>'【B1(3)】派遣・受入実績'!F33</f>
        <v>0</v>
      </c>
      <c r="BX24" s="71" t="str">
        <f>IF('【B1(3)】派遣・受入実績'!T33="〇","有","")</f>
        <v/>
      </c>
      <c r="BY24" s="64" t="str">
        <f t="shared" si="1"/>
        <v>00</v>
      </c>
      <c r="CA24" s="79"/>
      <c r="CB24" s="35"/>
      <c r="CC24" s="35"/>
      <c r="CD24" s="67"/>
      <c r="CE24" s="68"/>
      <c r="CF24" s="68"/>
      <c r="CG24" s="68"/>
      <c r="CH24" s="110"/>
      <c r="CJ24" s="40"/>
      <c r="CK24" s="55"/>
      <c r="CL24" s="55"/>
      <c r="CM24" s="55"/>
      <c r="CN24" s="55"/>
      <c r="CO24" s="55"/>
      <c r="CP24" s="55"/>
      <c r="CQ24" s="55"/>
      <c r="CR24" s="41"/>
      <c r="CS24" s="57"/>
      <c r="CT24" s="57"/>
      <c r="CU24" s="57"/>
      <c r="CV24" s="57"/>
      <c r="CW24" s="57"/>
      <c r="CX24" s="57"/>
      <c r="CY24" s="57"/>
      <c r="CZ24" s="41"/>
      <c r="DA24" s="55"/>
      <c r="DB24" s="55"/>
      <c r="DC24" s="55"/>
      <c r="DD24" s="55"/>
      <c r="DE24" s="55"/>
      <c r="DF24" s="55"/>
      <c r="DG24" s="55"/>
      <c r="DH24" s="41"/>
      <c r="DI24" s="57"/>
      <c r="DJ24" s="57"/>
      <c r="DK24" s="57"/>
      <c r="DL24" s="57"/>
      <c r="DM24" s="57"/>
      <c r="DN24" s="57"/>
      <c r="DO24" s="57"/>
      <c r="DP24" s="42"/>
    </row>
    <row r="25" spans="2:120" ht="14.25" customHeight="1" thickBot="1">
      <c r="I25" s="62"/>
      <c r="J25" s="62"/>
      <c r="K25" s="62"/>
      <c r="L25" s="62"/>
      <c r="M25" s="43"/>
      <c r="O25" s="62" t="str">
        <f>IF(OR('【B1(1)】日本側参加者リスト'!N30="",'【B1(1)】日本側参加者リスト'!AU30=1),"",'【B1(1)】日本側参加者リスト'!N30)</f>
        <v/>
      </c>
      <c r="P25" s="62" t="str">
        <f>IF(OR('【B1(2)】相手国側参加者リスト'!K30="",'【B1(2)】相手国側参加者リスト'!AU30=1),"",'【B1(2)】相手国側参加者リスト'!K30)</f>
        <v/>
      </c>
      <c r="V25" s="33"/>
      <c r="W25" s="33"/>
      <c r="AB25" s="46">
        <f>'【B1(4)】研究発表'!D33</f>
        <v>0</v>
      </c>
      <c r="AC25" s="71">
        <f>'【B1(4)】研究発表'!F33</f>
        <v>0</v>
      </c>
      <c r="AD25" s="46" t="str">
        <f>IF(MID(AC25,2,2)="学会",IF('【B1(4)】研究発表'!AL33="〇","〇",""),"")</f>
        <v/>
      </c>
      <c r="AE25" s="64" t="str">
        <f t="shared" si="3"/>
        <v>00</v>
      </c>
      <c r="AI25" s="66"/>
      <c r="AJ25" s="66"/>
      <c r="AK25" s="67"/>
      <c r="AL25" s="69"/>
      <c r="AM25" s="67"/>
      <c r="AN25" s="69"/>
      <c r="AO25" s="66"/>
      <c r="AP25" s="67"/>
      <c r="AQ25" s="69"/>
      <c r="AT25" s="33"/>
      <c r="AW25" s="33"/>
      <c r="AX25" s="33"/>
      <c r="AY25" s="33"/>
      <c r="AZ25" s="33"/>
      <c r="BA25" s="317"/>
      <c r="BB25" s="70">
        <v>20</v>
      </c>
      <c r="BC25" s="62" t="e">
        <f>IF(AND($BV25=$BC$4,$BW25="派遣＿相手国"),(DATEDIF('【B1(3)】派遣・受入実績'!$V34,'【B1(3)】派遣・受入実績'!$Y34,"d")),"")</f>
        <v>#N/A</v>
      </c>
      <c r="BD25" s="62" t="e">
        <f>IF(AND($BV25=$BD$4,$BW25="派遣＿相手国"),(DATEDIF('【B1(3)】派遣・受入実績'!$V34,'【B1(3)】派遣・受入実績'!$Y34,"d")),"")</f>
        <v>#N/A</v>
      </c>
      <c r="BE25" s="62" t="e">
        <f>IF(AND($BV25=$BE$4,$BW25="派遣＿相手国"),(DATEDIF('【B1(3)】派遣・受入実績'!$V34,'【B1(3)】派遣・受入実績'!$Y34,"d")),"")</f>
        <v>#N/A</v>
      </c>
      <c r="BF25" s="62" t="e">
        <f>IF(AND($BV25=$BF$4,$BW25="派遣＿相手国"),(DATEDIF('【B1(3)】派遣・受入実績'!$V34,'【B1(3)】派遣・受入実績'!$Y34,"d")),"")</f>
        <v>#N/A</v>
      </c>
      <c r="BG25" s="62" t="e">
        <f>IF(AND($BV25=$BG$4,CONCATENATE($BW25,$BX25)="受入有"),(DATEDIF('【B1(3)】派遣・受入実績'!$V34,'【B1(3)】派遣・受入実績'!$Y34,"d")),"")</f>
        <v>#N/A</v>
      </c>
      <c r="BH25" s="62" t="e">
        <f>IF(AND($BV25=$BH$4,CONCATENATE($BW25,$BX25)="受入有"),(DATEDIF('【B1(3)】派遣・受入実績'!$V34,'【B1(3)】派遣・受入実績'!$Y34,"d")),"")</f>
        <v>#N/A</v>
      </c>
      <c r="BI25" s="62" t="e">
        <f>IF(AND($BV25=$BI$4,CONCATENATE($BW25,$BX25)="受入有"),(DATEDIF('【B1(3)】派遣・受入実績'!$V34,'【B1(3)】派遣・受入実績'!$Y34,"d")),"")</f>
        <v>#N/A</v>
      </c>
      <c r="BJ25" s="62" t="e">
        <f>IF(AND($BV25=$BJ$4,CONCATENATE($BW25,$BX25)="受入有"),(DATEDIF('【B1(3)】派遣・受入実績'!$V34,'【B1(3)】派遣・受入実績'!$Y34,"d")),"")</f>
        <v>#N/A</v>
      </c>
      <c r="BL25" s="70">
        <v>20</v>
      </c>
      <c r="BM25" s="62" t="e">
        <f>IF(AND(BN25&lt;&gt;"",COUNTIF(BN$6:BN24,BN25)=0),MAX($BM$6:BM24)+1,"")</f>
        <v>#N/A</v>
      </c>
      <c r="BN25" s="62" t="e">
        <f>IF(AND(BN$5=BV25,'【B1(3)】派遣・受入実績'!AJ34&lt;&gt;""),'【B1(3)】派遣・受入実績'!AJ34,"")</f>
        <v>#N/A</v>
      </c>
      <c r="BO25" s="62" t="e">
        <f>IF(AND(BP25&lt;&gt;"",COUNTIF(BP$6:BP24,BP25)=0),MAX($BO$6:BO24)+1,"")</f>
        <v>#N/A</v>
      </c>
      <c r="BP25" s="62" t="e">
        <f>IF(AND(BP$5=BV25,'【B1(3)】派遣・受入実績'!AJ34&lt;&gt;""),'【B1(3)】派遣・受入実績'!AJ34,"")</f>
        <v>#N/A</v>
      </c>
      <c r="BQ25" s="62" t="e">
        <f>IF(AND(BR25&lt;&gt;"",COUNTIF(BR$6:BR24,BR25)=0),MAX($BQ$6:BQ24)+1,"")</f>
        <v>#N/A</v>
      </c>
      <c r="BR25" s="62" t="e">
        <f>IF(AND(BR$5=BV25,'【B1(3)】派遣・受入実績'!AJ34&lt;&gt;""),'【B1(3)】派遣・受入実績'!AJ34,"")</f>
        <v>#N/A</v>
      </c>
      <c r="BS25" s="62" t="e">
        <f>IF(AND(BT25&lt;&gt;"",COUNTIF(BT$6:BT24,BT25)=0),MAX($BS$6:BS24)+1,"")</f>
        <v>#N/A</v>
      </c>
      <c r="BT25" s="62" t="e">
        <f>IF(AND(BT$5=BV25,'【B1(3)】派遣・受入実績'!AJ34&lt;&gt;""),'【B1(3)】派遣・受入実績'!AJ34,"")</f>
        <v>#N/A</v>
      </c>
      <c r="BV25" s="71">
        <f>'【B1(3)】派遣・受入実績'!D34</f>
        <v>0</v>
      </c>
      <c r="BW25" s="63">
        <f>'【B1(3)】派遣・受入実績'!F34</f>
        <v>0</v>
      </c>
      <c r="BX25" s="71" t="str">
        <f>IF('【B1(3)】派遣・受入実績'!T34="〇","有","")</f>
        <v/>
      </c>
      <c r="BY25" s="64" t="str">
        <f t="shared" si="1"/>
        <v>00</v>
      </c>
      <c r="CA25" s="79"/>
      <c r="CB25" s="35"/>
      <c r="CC25" s="35"/>
      <c r="CD25" s="67"/>
      <c r="CE25" s="68"/>
      <c r="CF25" s="68"/>
      <c r="CG25" s="68"/>
      <c r="CH25" s="110"/>
      <c r="CJ25" s="40" t="s">
        <v>220</v>
      </c>
      <c r="CK25" s="55"/>
      <c r="CL25" s="55" t="s">
        <v>241</v>
      </c>
      <c r="CM25" s="55"/>
      <c r="CN25" s="77">
        <f>AO16</f>
        <v>0</v>
      </c>
      <c r="CO25" s="55" t="s">
        <v>245</v>
      </c>
      <c r="CP25" s="55"/>
      <c r="CQ25" s="55"/>
      <c r="CR25" s="41" t="s">
        <v>220</v>
      </c>
      <c r="CS25" s="57"/>
      <c r="CT25" s="57" t="s">
        <v>241</v>
      </c>
      <c r="CU25" s="57"/>
      <c r="CV25" s="107">
        <f>AO17</f>
        <v>0</v>
      </c>
      <c r="CW25" s="57" t="s">
        <v>245</v>
      </c>
      <c r="CX25" s="57"/>
      <c r="CY25" s="57"/>
      <c r="CZ25" s="41" t="s">
        <v>220</v>
      </c>
      <c r="DA25" s="55"/>
      <c r="DB25" s="55" t="s">
        <v>241</v>
      </c>
      <c r="DC25" s="55"/>
      <c r="DD25" s="77">
        <f>AO18</f>
        <v>0</v>
      </c>
      <c r="DE25" s="55" t="s">
        <v>245</v>
      </c>
      <c r="DF25" s="55"/>
      <c r="DG25" s="55"/>
      <c r="DH25" s="41" t="s">
        <v>220</v>
      </c>
      <c r="DI25" s="57"/>
      <c r="DJ25" s="57" t="s">
        <v>241</v>
      </c>
      <c r="DK25" s="57"/>
      <c r="DL25" s="107">
        <f>AO19</f>
        <v>0</v>
      </c>
      <c r="DM25" s="57" t="s">
        <v>245</v>
      </c>
      <c r="DN25" s="57"/>
      <c r="DO25" s="57"/>
      <c r="DP25" s="42"/>
    </row>
    <row r="26" spans="2:120" ht="14.25" customHeight="1" thickBot="1">
      <c r="I26" s="62"/>
      <c r="J26" s="62"/>
      <c r="K26" s="62"/>
      <c r="L26" s="62"/>
      <c r="M26" s="43"/>
      <c r="O26" s="62" t="str">
        <f>IF(OR('【B1(1)】日本側参加者リスト'!N31="",'【B1(1)】日本側参加者リスト'!AU31=1),"",'【B1(1)】日本側参加者リスト'!N31)</f>
        <v/>
      </c>
      <c r="P26" s="62" t="str">
        <f>IF(OR('【B1(2)】相手国側参加者リスト'!K31="",'【B1(2)】相手国側参加者リスト'!AU31=1),"",'【B1(2)】相手国側参加者リスト'!K31)</f>
        <v/>
      </c>
      <c r="AB26" s="46">
        <f>'【B1(4)】研究発表'!D34</f>
        <v>0</v>
      </c>
      <c r="AC26" s="71">
        <f>'【B1(4)】研究発表'!F34</f>
        <v>0</v>
      </c>
      <c r="AD26" s="46" t="str">
        <f>IF(MID(AC26,2,2)="学会",IF('【B1(4)】研究発表'!AL34="〇","〇",""),"")</f>
        <v/>
      </c>
      <c r="AE26" s="64" t="str">
        <f t="shared" si="3"/>
        <v>00</v>
      </c>
      <c r="AG26" s="31" t="s">
        <v>231</v>
      </c>
      <c r="AH26" s="65" t="e">
        <f>AH6</f>
        <v>#N/A</v>
      </c>
      <c r="AI26" s="66" t="str">
        <f t="shared" ref="AI26:AM29" si="14">IF(SUM(AI16,AI20)=0,"",CONCATENATE(SUM(AI16,AI20)," (",AI20,")"))</f>
        <v/>
      </c>
      <c r="AJ26" s="66" t="str">
        <f t="shared" si="14"/>
        <v/>
      </c>
      <c r="AK26" s="67" t="str">
        <f t="shared" si="14"/>
        <v/>
      </c>
      <c r="AL26" s="69" t="str">
        <f t="shared" si="14"/>
        <v/>
      </c>
      <c r="AM26" s="67" t="str">
        <f t="shared" si="14"/>
        <v/>
      </c>
      <c r="AN26" s="69" t="str">
        <f t="shared" ref="AN26:AR26" si="15">IF(SUM(AN16,AN20)=0,"",CONCATENATE(SUM(AN16,AN20)," (",AN20,")"))</f>
        <v/>
      </c>
      <c r="AO26" s="66" t="str">
        <f t="shared" si="15"/>
        <v/>
      </c>
      <c r="AP26" s="67" t="str">
        <f t="shared" si="15"/>
        <v/>
      </c>
      <c r="AQ26" s="69" t="str">
        <f t="shared" si="15"/>
        <v/>
      </c>
      <c r="AR26" s="31" t="str">
        <f t="shared" si="15"/>
        <v/>
      </c>
      <c r="AW26" s="33"/>
      <c r="AX26" s="33"/>
      <c r="AY26" s="33"/>
      <c r="AZ26" s="33"/>
      <c r="BA26" s="317"/>
      <c r="BB26" s="70">
        <v>21</v>
      </c>
      <c r="BC26" s="62" t="e">
        <f>IF(AND($BV26=$BC$4,$BW26="派遣＿相手国"),(DATEDIF('【B1(3)】派遣・受入実績'!$V35,'【B1(3)】派遣・受入実績'!$Y35,"d")),"")</f>
        <v>#N/A</v>
      </c>
      <c r="BD26" s="62" t="e">
        <f>IF(AND($BV26=$BD$4,$BW26="派遣＿相手国"),(DATEDIF('【B1(3)】派遣・受入実績'!$V35,'【B1(3)】派遣・受入実績'!$Y35,"d")),"")</f>
        <v>#N/A</v>
      </c>
      <c r="BE26" s="62" t="e">
        <f>IF(AND($BV26=$BE$4,$BW26="派遣＿相手国"),(DATEDIF('【B1(3)】派遣・受入実績'!$V35,'【B1(3)】派遣・受入実績'!$Y35,"d")),"")</f>
        <v>#N/A</v>
      </c>
      <c r="BF26" s="62" t="e">
        <f>IF(AND($BV26=$BF$4,$BW26="派遣＿相手国"),(DATEDIF('【B1(3)】派遣・受入実績'!$V35,'【B1(3)】派遣・受入実績'!$Y35,"d")),"")</f>
        <v>#N/A</v>
      </c>
      <c r="BG26" s="62" t="e">
        <f>IF(AND($BV26=$BG$4,CONCATENATE($BW26,$BX26)="受入有"),(DATEDIF('【B1(3)】派遣・受入実績'!$V35,'【B1(3)】派遣・受入実績'!$Y35,"d")),"")</f>
        <v>#N/A</v>
      </c>
      <c r="BH26" s="62" t="e">
        <f>IF(AND($BV26=$BH$4,CONCATENATE($BW26,$BX26)="受入有"),(DATEDIF('【B1(3)】派遣・受入実績'!$V35,'【B1(3)】派遣・受入実績'!$Y35,"d")),"")</f>
        <v>#N/A</v>
      </c>
      <c r="BI26" s="62" t="e">
        <f>IF(AND($BV26=$BI$4,CONCATENATE($BW26,$BX26)="受入有"),(DATEDIF('【B1(3)】派遣・受入実績'!$V35,'【B1(3)】派遣・受入実績'!$Y35,"d")),"")</f>
        <v>#N/A</v>
      </c>
      <c r="BJ26" s="62" t="e">
        <f>IF(AND($BV26=$BJ$4,CONCATENATE($BW26,$BX26)="受入有"),(DATEDIF('【B1(3)】派遣・受入実績'!$V35,'【B1(3)】派遣・受入実績'!$Y35,"d")),"")</f>
        <v>#N/A</v>
      </c>
      <c r="BL26" s="70">
        <v>21</v>
      </c>
      <c r="BM26" s="62" t="e">
        <f>IF(AND(BN26&lt;&gt;"",COUNTIF(BN$6:BN25,BN26)=0),MAX($BM$6:BM25)+1,"")</f>
        <v>#N/A</v>
      </c>
      <c r="BN26" s="62" t="e">
        <f>IF(AND(BN$5=BV26,'【B1(3)】派遣・受入実績'!AJ35&lt;&gt;""),'【B1(3)】派遣・受入実績'!AJ35,"")</f>
        <v>#N/A</v>
      </c>
      <c r="BO26" s="62" t="e">
        <f>IF(AND(BP26&lt;&gt;"",COUNTIF(BP$6:BP25,BP26)=0),MAX($BO$6:BO25)+1,"")</f>
        <v>#N/A</v>
      </c>
      <c r="BP26" s="62" t="e">
        <f>IF(AND(BP$5=BV26,'【B1(3)】派遣・受入実績'!AJ35&lt;&gt;""),'【B1(3)】派遣・受入実績'!AJ35,"")</f>
        <v>#N/A</v>
      </c>
      <c r="BQ26" s="62" t="e">
        <f>IF(AND(BR26&lt;&gt;"",COUNTIF(BR$6:BR25,BR26)=0),MAX($BQ$6:BQ25)+1,"")</f>
        <v>#N/A</v>
      </c>
      <c r="BR26" s="62" t="e">
        <f>IF(AND(BR$5=BV26,'【B1(3)】派遣・受入実績'!AJ35&lt;&gt;""),'【B1(3)】派遣・受入実績'!AJ35,"")</f>
        <v>#N/A</v>
      </c>
      <c r="BS26" s="62" t="e">
        <f>IF(AND(BT26&lt;&gt;"",COUNTIF(BT$6:BT25,BT26)=0),MAX($BS$6:BS25)+1,"")</f>
        <v>#N/A</v>
      </c>
      <c r="BT26" s="62" t="e">
        <f>IF(AND(BT$5=BV26,'【B1(3)】派遣・受入実績'!AJ35&lt;&gt;""),'【B1(3)】派遣・受入実績'!AJ35,"")</f>
        <v>#N/A</v>
      </c>
      <c r="BV26" s="71">
        <f>'【B1(3)】派遣・受入実績'!D35</f>
        <v>0</v>
      </c>
      <c r="BW26" s="63">
        <f>'【B1(3)】派遣・受入実績'!F35</f>
        <v>0</v>
      </c>
      <c r="BX26" s="71" t="str">
        <f>IF('【B1(3)】派遣・受入実績'!T35="〇","有","")</f>
        <v/>
      </c>
      <c r="BY26" s="64" t="str">
        <f t="shared" si="1"/>
        <v>00</v>
      </c>
      <c r="CA26" s="79"/>
      <c r="CB26" s="73" t="s">
        <v>231</v>
      </c>
      <c r="CC26" s="74" t="e">
        <f>CC6</f>
        <v>#N/A</v>
      </c>
      <c r="CD26" s="67" t="str">
        <f t="shared" ref="CD26:CE29" si="16">IF(SUM(CD16,CD20)=0,"",SUM(CD16,CD20))</f>
        <v/>
      </c>
      <c r="CE26" s="68" t="str">
        <f t="shared" si="16"/>
        <v/>
      </c>
      <c r="CF26" s="68" t="str">
        <f t="shared" ref="CF26:CH29" si="17">IF(SUM(CF16,CF20)=0,"",CONCATENATE(SUM(CF16,CF20)," (",CF20,")"))</f>
        <v/>
      </c>
      <c r="CG26" s="68" t="str">
        <f t="shared" si="17"/>
        <v/>
      </c>
      <c r="CH26" s="110" t="str">
        <f t="shared" si="17"/>
        <v/>
      </c>
      <c r="CJ26" s="40"/>
      <c r="CK26" s="55"/>
      <c r="CL26" s="55"/>
      <c r="CM26" s="55"/>
      <c r="CN26" s="55"/>
      <c r="CO26" s="55"/>
      <c r="CP26" s="55"/>
      <c r="CQ26" s="55"/>
      <c r="CR26" s="41"/>
      <c r="CS26" s="57"/>
      <c r="CT26" s="57"/>
      <c r="CU26" s="57"/>
      <c r="CV26" s="57"/>
      <c r="CW26" s="57"/>
      <c r="CX26" s="57"/>
      <c r="CY26" s="57"/>
      <c r="CZ26" s="41"/>
      <c r="DA26" s="55"/>
      <c r="DB26" s="55"/>
      <c r="DC26" s="55"/>
      <c r="DD26" s="55"/>
      <c r="DE26" s="55"/>
      <c r="DF26" s="55"/>
      <c r="DG26" s="55"/>
      <c r="DH26" s="41"/>
      <c r="DI26" s="57"/>
      <c r="DJ26" s="57"/>
      <c r="DK26" s="57"/>
      <c r="DL26" s="57"/>
      <c r="DM26" s="57"/>
      <c r="DN26" s="57"/>
      <c r="DO26" s="57"/>
      <c r="DP26" s="42"/>
    </row>
    <row r="27" spans="2:120" ht="14.25" customHeight="1" thickBot="1">
      <c r="I27" s="62"/>
      <c r="J27" s="62"/>
      <c r="K27" s="62"/>
      <c r="L27" s="62"/>
      <c r="M27" s="43"/>
      <c r="O27" s="62" t="str">
        <f>IF(OR('【B1(1)】日本側参加者リスト'!N32="",'【B1(1)】日本側参加者リスト'!AU32=1),"",'【B1(1)】日本側参加者リスト'!N32)</f>
        <v/>
      </c>
      <c r="P27" s="62" t="str">
        <f>IF(OR('【B1(2)】相手国側参加者リスト'!K32="",'【B1(2)】相手国側参加者リスト'!AU32=1),"",'【B1(2)】相手国側参加者リスト'!K32)</f>
        <v/>
      </c>
      <c r="AB27" s="46">
        <f>'【B1(4)】研究発表'!D35</f>
        <v>0</v>
      </c>
      <c r="AC27" s="71">
        <f>'【B1(4)】研究発表'!F35</f>
        <v>0</v>
      </c>
      <c r="AD27" s="46" t="str">
        <f>IF(MID(AC27,2,2)="学会",IF('【B1(4)】研究発表'!AL35="〇","〇",""),"")</f>
        <v/>
      </c>
      <c r="AE27" s="64" t="str">
        <f t="shared" si="3"/>
        <v>00</v>
      </c>
      <c r="AH27" s="65" t="e">
        <f>AH7</f>
        <v>#N/A</v>
      </c>
      <c r="AI27" s="66" t="str">
        <f t="shared" si="14"/>
        <v/>
      </c>
      <c r="AJ27" s="66" t="str">
        <f t="shared" si="14"/>
        <v/>
      </c>
      <c r="AK27" s="67" t="str">
        <f t="shared" si="14"/>
        <v/>
      </c>
      <c r="AL27" s="69" t="str">
        <f t="shared" si="14"/>
        <v/>
      </c>
      <c r="AM27" s="67" t="str">
        <f t="shared" si="14"/>
        <v/>
      </c>
      <c r="AN27" s="69" t="str">
        <f t="shared" ref="AN27:AR27" si="18">IF(SUM(AN17,AN21)=0,"",CONCATENATE(SUM(AN17,AN21)," (",AN21,")"))</f>
        <v/>
      </c>
      <c r="AO27" s="66" t="str">
        <f t="shared" si="18"/>
        <v/>
      </c>
      <c r="AP27" s="67" t="str">
        <f t="shared" si="18"/>
        <v/>
      </c>
      <c r="AQ27" s="69" t="str">
        <f t="shared" si="18"/>
        <v/>
      </c>
      <c r="AR27" s="31" t="str">
        <f t="shared" si="18"/>
        <v/>
      </c>
      <c r="AW27" s="33"/>
      <c r="AX27" s="33"/>
      <c r="AY27" s="33"/>
      <c r="AZ27" s="33"/>
      <c r="BA27" s="317"/>
      <c r="BB27" s="70">
        <v>22</v>
      </c>
      <c r="BC27" s="62" t="e">
        <f>IF(AND($BV27=$BC$4,$BW27="派遣＿相手国"),(DATEDIF('【B1(3)】派遣・受入実績'!$V36,'【B1(3)】派遣・受入実績'!$Y36,"d")),"")</f>
        <v>#N/A</v>
      </c>
      <c r="BD27" s="62" t="e">
        <f>IF(AND($BV27=$BD$4,$BW27="派遣＿相手国"),(DATEDIF('【B1(3)】派遣・受入実績'!$V36,'【B1(3)】派遣・受入実績'!$Y36,"d")),"")</f>
        <v>#N/A</v>
      </c>
      <c r="BE27" s="62" t="e">
        <f>IF(AND($BV27=$BE$4,$BW27="派遣＿相手国"),(DATEDIF('【B1(3)】派遣・受入実績'!$V36,'【B1(3)】派遣・受入実績'!$Y36,"d")),"")</f>
        <v>#N/A</v>
      </c>
      <c r="BF27" s="62" t="e">
        <f>IF(AND($BV27=$BF$4,$BW27="派遣＿相手国"),(DATEDIF('【B1(3)】派遣・受入実績'!$V36,'【B1(3)】派遣・受入実績'!$Y36,"d")),"")</f>
        <v>#N/A</v>
      </c>
      <c r="BG27" s="62" t="e">
        <f>IF(AND($BV27=$BG$4,CONCATENATE($BW27,$BX27)="受入有"),(DATEDIF('【B1(3)】派遣・受入実績'!$V36,'【B1(3)】派遣・受入実績'!$Y36,"d")),"")</f>
        <v>#N/A</v>
      </c>
      <c r="BH27" s="62" t="e">
        <f>IF(AND($BV27=$BH$4,CONCATENATE($BW27,$BX27)="受入有"),(DATEDIF('【B1(3)】派遣・受入実績'!$V36,'【B1(3)】派遣・受入実績'!$Y36,"d")),"")</f>
        <v>#N/A</v>
      </c>
      <c r="BI27" s="62" t="e">
        <f>IF(AND($BV27=$BI$4,CONCATENATE($BW27,$BX27)="受入有"),(DATEDIF('【B1(3)】派遣・受入実績'!$V36,'【B1(3)】派遣・受入実績'!$Y36,"d")),"")</f>
        <v>#N/A</v>
      </c>
      <c r="BJ27" s="62" t="e">
        <f>IF(AND($BV27=$BJ$4,CONCATENATE($BW27,$BX27)="受入有"),(DATEDIF('【B1(3)】派遣・受入実績'!$V36,'【B1(3)】派遣・受入実績'!$Y36,"d")),"")</f>
        <v>#N/A</v>
      </c>
      <c r="BL27" s="70">
        <v>22</v>
      </c>
      <c r="BM27" s="62" t="e">
        <f>IF(AND(BN27&lt;&gt;"",COUNTIF(BN$6:BN26,BN27)=0),MAX($BM$6:BM26)+1,"")</f>
        <v>#N/A</v>
      </c>
      <c r="BN27" s="62" t="e">
        <f>IF(AND(BN$5=BV27,'【B1(3)】派遣・受入実績'!AJ36&lt;&gt;""),'【B1(3)】派遣・受入実績'!AJ36,"")</f>
        <v>#N/A</v>
      </c>
      <c r="BO27" s="62" t="e">
        <f>IF(AND(BP27&lt;&gt;"",COUNTIF(BP$6:BP26,BP27)=0),MAX($BO$6:BO26)+1,"")</f>
        <v>#N/A</v>
      </c>
      <c r="BP27" s="62" t="e">
        <f>IF(AND(BP$5=BV27,'【B1(3)】派遣・受入実績'!AJ36&lt;&gt;""),'【B1(3)】派遣・受入実績'!AJ36,"")</f>
        <v>#N/A</v>
      </c>
      <c r="BQ27" s="62" t="e">
        <f>IF(AND(BR27&lt;&gt;"",COUNTIF(BR$6:BR26,BR27)=0),MAX($BQ$6:BQ26)+1,"")</f>
        <v>#N/A</v>
      </c>
      <c r="BR27" s="62" t="e">
        <f>IF(AND(BR$5=BV27,'【B1(3)】派遣・受入実績'!AJ36&lt;&gt;""),'【B1(3)】派遣・受入実績'!AJ36,"")</f>
        <v>#N/A</v>
      </c>
      <c r="BS27" s="62" t="e">
        <f>IF(AND(BT27&lt;&gt;"",COUNTIF(BT$6:BT26,BT27)=0),MAX($BS$6:BS26)+1,"")</f>
        <v>#N/A</v>
      </c>
      <c r="BT27" s="62" t="e">
        <f>IF(AND(BT$5=BV27,'【B1(3)】派遣・受入実績'!AJ36&lt;&gt;""),'【B1(3)】派遣・受入実績'!AJ36,"")</f>
        <v>#N/A</v>
      </c>
      <c r="BV27" s="71">
        <f>'【B1(3)】派遣・受入実績'!D36</f>
        <v>0</v>
      </c>
      <c r="BW27" s="63">
        <f>'【B1(3)】派遣・受入実績'!F36</f>
        <v>0</v>
      </c>
      <c r="BX27" s="71" t="str">
        <f>IF('【B1(3)】派遣・受入実績'!T36="〇","有","")</f>
        <v/>
      </c>
      <c r="BY27" s="64" t="str">
        <f t="shared" si="1"/>
        <v>00</v>
      </c>
      <c r="CA27" s="79"/>
      <c r="CB27" s="80"/>
      <c r="CC27" s="81" t="e">
        <f>CC7</f>
        <v>#N/A</v>
      </c>
      <c r="CD27" s="67" t="str">
        <f t="shared" si="16"/>
        <v/>
      </c>
      <c r="CE27" s="68" t="str">
        <f t="shared" si="16"/>
        <v/>
      </c>
      <c r="CF27" s="68" t="str">
        <f t="shared" si="17"/>
        <v/>
      </c>
      <c r="CG27" s="68" t="str">
        <f t="shared" si="17"/>
        <v/>
      </c>
      <c r="CH27" s="110" t="str">
        <f t="shared" si="17"/>
        <v/>
      </c>
      <c r="CJ27" s="40" t="s">
        <v>253</v>
      </c>
      <c r="CK27" s="55"/>
      <c r="CL27" s="55" t="s">
        <v>242</v>
      </c>
      <c r="CM27" s="55"/>
      <c r="CN27" s="77">
        <f>SUM(AM16:AN16)+SUM(AM20:AN20)</f>
        <v>0</v>
      </c>
      <c r="CO27" s="55" t="s">
        <v>245</v>
      </c>
      <c r="CP27" s="55"/>
      <c r="CQ27" s="55"/>
      <c r="CR27" s="41" t="s">
        <v>253</v>
      </c>
      <c r="CS27" s="57"/>
      <c r="CT27" s="57" t="s">
        <v>242</v>
      </c>
      <c r="CU27" s="57"/>
      <c r="CV27" s="107">
        <f>SUM(AM17:AN17)+SUM(AM21:AN21)</f>
        <v>0</v>
      </c>
      <c r="CW27" s="57" t="s">
        <v>245</v>
      </c>
      <c r="CX27" s="57"/>
      <c r="CY27" s="57"/>
      <c r="CZ27" s="41" t="s">
        <v>253</v>
      </c>
      <c r="DA27" s="55"/>
      <c r="DB27" s="55" t="s">
        <v>242</v>
      </c>
      <c r="DC27" s="55"/>
      <c r="DD27" s="77">
        <f>SUM(AM18:AN18)+SUM(AM22:AN22)</f>
        <v>0</v>
      </c>
      <c r="DE27" s="55" t="s">
        <v>245</v>
      </c>
      <c r="DF27" s="55"/>
      <c r="DG27" s="55"/>
      <c r="DH27" s="41" t="s">
        <v>253</v>
      </c>
      <c r="DI27" s="57"/>
      <c r="DJ27" s="57" t="s">
        <v>242</v>
      </c>
      <c r="DK27" s="57"/>
      <c r="DL27" s="107">
        <f>SUM(AM19:AN19)+SUM(AM23:AN23)</f>
        <v>0</v>
      </c>
      <c r="DM27" s="57" t="s">
        <v>245</v>
      </c>
      <c r="DN27" s="57"/>
      <c r="DO27" s="57"/>
      <c r="DP27" s="42"/>
    </row>
    <row r="28" spans="2:120" ht="14.25" customHeight="1" thickBot="1">
      <c r="I28" s="62"/>
      <c r="J28" s="62"/>
      <c r="K28" s="62"/>
      <c r="L28" s="62"/>
      <c r="M28" s="43"/>
      <c r="O28" s="62" t="str">
        <f>IF(OR('【B1(1)】日本側参加者リスト'!N33="",'【B1(1)】日本側参加者リスト'!AU33=1),"",'【B1(1)】日本側参加者リスト'!N33)</f>
        <v/>
      </c>
      <c r="P28" s="62" t="str">
        <f>IF(OR('【B1(2)】相手国側参加者リスト'!K33="",'【B1(2)】相手国側参加者リスト'!AU33=1),"",'【B1(2)】相手国側参加者リスト'!K33)</f>
        <v/>
      </c>
      <c r="AB28" s="46">
        <f>'【B1(4)】研究発表'!D36</f>
        <v>0</v>
      </c>
      <c r="AC28" s="71">
        <f>'【B1(4)】研究発表'!F36</f>
        <v>0</v>
      </c>
      <c r="AD28" s="46" t="str">
        <f>IF(MID(AC28,2,2)="学会",IF('【B1(4)】研究発表'!AL36="〇","〇",""),"")</f>
        <v/>
      </c>
      <c r="AE28" s="64" t="str">
        <f t="shared" si="3"/>
        <v>00</v>
      </c>
      <c r="AH28" s="65" t="e">
        <f>AH8</f>
        <v>#N/A</v>
      </c>
      <c r="AI28" s="66" t="str">
        <f t="shared" si="14"/>
        <v/>
      </c>
      <c r="AJ28" s="66" t="str">
        <f t="shared" si="14"/>
        <v/>
      </c>
      <c r="AK28" s="67" t="str">
        <f t="shared" si="14"/>
        <v/>
      </c>
      <c r="AL28" s="69" t="str">
        <f t="shared" si="14"/>
        <v/>
      </c>
      <c r="AM28" s="67" t="str">
        <f t="shared" si="14"/>
        <v/>
      </c>
      <c r="AN28" s="69" t="str">
        <f t="shared" ref="AN28:AR28" si="19">IF(SUM(AN18,AN22)=0,"",CONCATENATE(SUM(AN18,AN22)," (",AN22,")"))</f>
        <v/>
      </c>
      <c r="AO28" s="66" t="str">
        <f t="shared" si="19"/>
        <v/>
      </c>
      <c r="AP28" s="67" t="str">
        <f t="shared" si="19"/>
        <v/>
      </c>
      <c r="AQ28" s="69" t="str">
        <f t="shared" si="19"/>
        <v/>
      </c>
      <c r="AR28" s="31" t="str">
        <f t="shared" si="19"/>
        <v/>
      </c>
      <c r="AW28" s="33"/>
      <c r="AX28" s="33"/>
      <c r="AY28" s="33"/>
      <c r="AZ28" s="33"/>
      <c r="BA28" s="317"/>
      <c r="BB28" s="70">
        <v>23</v>
      </c>
      <c r="BC28" s="62" t="e">
        <f>IF(AND($BV28=$BC$4,$BW28="派遣＿相手国"),(DATEDIF('【B1(3)】派遣・受入実績'!$V37,'【B1(3)】派遣・受入実績'!$Y37,"d")),"")</f>
        <v>#N/A</v>
      </c>
      <c r="BD28" s="62" t="e">
        <f>IF(AND($BV28=$BD$4,$BW28="派遣＿相手国"),(DATEDIF('【B1(3)】派遣・受入実績'!$V37,'【B1(3)】派遣・受入実績'!$Y37,"d")),"")</f>
        <v>#N/A</v>
      </c>
      <c r="BE28" s="62" t="e">
        <f>IF(AND($BV28=$BE$4,$BW28="派遣＿相手国"),(DATEDIF('【B1(3)】派遣・受入実績'!$V37,'【B1(3)】派遣・受入実績'!$Y37,"d")),"")</f>
        <v>#N/A</v>
      </c>
      <c r="BF28" s="62" t="e">
        <f>IF(AND($BV28=$BF$4,$BW28="派遣＿相手国"),(DATEDIF('【B1(3)】派遣・受入実績'!$V37,'【B1(3)】派遣・受入実績'!$Y37,"d")),"")</f>
        <v>#N/A</v>
      </c>
      <c r="BG28" s="62" t="e">
        <f>IF(AND($BV28=$BG$4,CONCATENATE($BW28,$BX28)="受入有"),(DATEDIF('【B1(3)】派遣・受入実績'!$V37,'【B1(3)】派遣・受入実績'!$Y37,"d")),"")</f>
        <v>#N/A</v>
      </c>
      <c r="BH28" s="62" t="e">
        <f>IF(AND($BV28=$BH$4,CONCATENATE($BW28,$BX28)="受入有"),(DATEDIF('【B1(3)】派遣・受入実績'!$V37,'【B1(3)】派遣・受入実績'!$Y37,"d")),"")</f>
        <v>#N/A</v>
      </c>
      <c r="BI28" s="62" t="e">
        <f>IF(AND($BV28=$BI$4,CONCATENATE($BW28,$BX28)="受入有"),(DATEDIF('【B1(3)】派遣・受入実績'!$V37,'【B1(3)】派遣・受入実績'!$Y37,"d")),"")</f>
        <v>#N/A</v>
      </c>
      <c r="BJ28" s="62" t="e">
        <f>IF(AND($BV28=$BJ$4,CONCATENATE($BW28,$BX28)="受入有"),(DATEDIF('【B1(3)】派遣・受入実績'!$V37,'【B1(3)】派遣・受入実績'!$Y37,"d")),"")</f>
        <v>#N/A</v>
      </c>
      <c r="BL28" s="70">
        <v>23</v>
      </c>
      <c r="BM28" s="62" t="e">
        <f>IF(AND(BN28&lt;&gt;"",COUNTIF(BN$6:BN27,BN28)=0),MAX($BM$6:BM27)+1,"")</f>
        <v>#N/A</v>
      </c>
      <c r="BN28" s="62" t="e">
        <f>IF(AND(BN$5=BV28,'【B1(3)】派遣・受入実績'!AJ37&lt;&gt;""),'【B1(3)】派遣・受入実績'!AJ37,"")</f>
        <v>#N/A</v>
      </c>
      <c r="BO28" s="62" t="e">
        <f>IF(AND(BP28&lt;&gt;"",COUNTIF(BP$6:BP27,BP28)=0),MAX($BO$6:BO27)+1,"")</f>
        <v>#N/A</v>
      </c>
      <c r="BP28" s="62" t="e">
        <f>IF(AND(BP$5=BV28,'【B1(3)】派遣・受入実績'!AJ37&lt;&gt;""),'【B1(3)】派遣・受入実績'!AJ37,"")</f>
        <v>#N/A</v>
      </c>
      <c r="BQ28" s="62" t="e">
        <f>IF(AND(BR28&lt;&gt;"",COUNTIF(BR$6:BR27,BR28)=0),MAX($BQ$6:BQ27)+1,"")</f>
        <v>#N/A</v>
      </c>
      <c r="BR28" s="62" t="e">
        <f>IF(AND(BR$5=BV28,'【B1(3)】派遣・受入実績'!AJ37&lt;&gt;""),'【B1(3)】派遣・受入実績'!AJ37,"")</f>
        <v>#N/A</v>
      </c>
      <c r="BS28" s="62" t="e">
        <f>IF(AND(BT28&lt;&gt;"",COUNTIF(BT$6:BT27,BT28)=0),MAX($BS$6:BS27)+1,"")</f>
        <v>#N/A</v>
      </c>
      <c r="BT28" s="62" t="e">
        <f>IF(AND(BT$5=BV28,'【B1(3)】派遣・受入実績'!AJ37&lt;&gt;""),'【B1(3)】派遣・受入実績'!AJ37,"")</f>
        <v>#N/A</v>
      </c>
      <c r="BV28" s="71">
        <f>'【B1(3)】派遣・受入実績'!D37</f>
        <v>0</v>
      </c>
      <c r="BW28" s="63">
        <f>'【B1(3)】派遣・受入実績'!F37</f>
        <v>0</v>
      </c>
      <c r="BX28" s="71" t="str">
        <f>IF('【B1(3)】派遣・受入実績'!T37="〇","有","")</f>
        <v/>
      </c>
      <c r="BY28" s="64" t="str">
        <f t="shared" si="1"/>
        <v>00</v>
      </c>
      <c r="CA28" s="79"/>
      <c r="CB28" s="80"/>
      <c r="CC28" s="81" t="e">
        <f>CC8</f>
        <v>#N/A</v>
      </c>
      <c r="CD28" s="67" t="str">
        <f t="shared" si="16"/>
        <v/>
      </c>
      <c r="CE28" s="68" t="str">
        <f t="shared" si="16"/>
        <v/>
      </c>
      <c r="CF28" s="68" t="str">
        <f t="shared" si="17"/>
        <v/>
      </c>
      <c r="CG28" s="68" t="str">
        <f t="shared" si="17"/>
        <v/>
      </c>
      <c r="CH28" s="110" t="str">
        <f t="shared" si="17"/>
        <v/>
      </c>
      <c r="CJ28" s="40" t="s">
        <v>253</v>
      </c>
      <c r="CK28" s="55"/>
      <c r="CL28" s="55"/>
      <c r="CM28" s="55"/>
      <c r="CN28" s="55"/>
      <c r="CO28" s="111" t="s">
        <v>240</v>
      </c>
      <c r="CP28" s="77">
        <f>SUM(AM20:AN20)</f>
        <v>0</v>
      </c>
      <c r="CQ28" s="55" t="s">
        <v>245</v>
      </c>
      <c r="CR28" s="41" t="s">
        <v>253</v>
      </c>
      <c r="CS28" s="57"/>
      <c r="CT28" s="57"/>
      <c r="CU28" s="57"/>
      <c r="CV28" s="57"/>
      <c r="CW28" s="112" t="s">
        <v>240</v>
      </c>
      <c r="CX28" s="107">
        <f>SUM(AM21:AN21)</f>
        <v>0</v>
      </c>
      <c r="CY28" s="57" t="s">
        <v>245</v>
      </c>
      <c r="CZ28" s="41" t="s">
        <v>253</v>
      </c>
      <c r="DA28" s="55"/>
      <c r="DB28" s="55"/>
      <c r="DC28" s="55"/>
      <c r="DD28" s="55"/>
      <c r="DE28" s="111" t="s">
        <v>240</v>
      </c>
      <c r="DF28" s="77">
        <f>SUM(AM22:AN22)</f>
        <v>0</v>
      </c>
      <c r="DG28" s="55" t="s">
        <v>245</v>
      </c>
      <c r="DH28" s="41" t="s">
        <v>253</v>
      </c>
      <c r="DI28" s="57"/>
      <c r="DJ28" s="57"/>
      <c r="DK28" s="57"/>
      <c r="DL28" s="57"/>
      <c r="DM28" s="112" t="s">
        <v>240</v>
      </c>
      <c r="DN28" s="107">
        <f>SUM(AM23:AN23)</f>
        <v>0</v>
      </c>
      <c r="DO28" s="57" t="s">
        <v>245</v>
      </c>
      <c r="DP28" s="42"/>
    </row>
    <row r="29" spans="2:120" ht="14.25" customHeight="1">
      <c r="I29" s="62"/>
      <c r="J29" s="62"/>
      <c r="K29" s="62"/>
      <c r="L29" s="62"/>
      <c r="M29" s="43"/>
      <c r="O29" s="62" t="str">
        <f>IF(OR('【B1(1)】日本側参加者リスト'!N34="",'【B1(1)】日本側参加者リスト'!AU34=1),"",'【B1(1)】日本側参加者リスト'!N34)</f>
        <v/>
      </c>
      <c r="P29" s="62" t="str">
        <f>IF(OR('【B1(2)】相手国側参加者リスト'!K34="",'【B1(2)】相手国側参加者リスト'!AU34=1),"",'【B1(2)】相手国側参加者リスト'!K34)</f>
        <v/>
      </c>
      <c r="AB29" s="46">
        <f>'【B1(4)】研究発表'!D37</f>
        <v>0</v>
      </c>
      <c r="AC29" s="71">
        <f>'【B1(4)】研究発表'!F37</f>
        <v>0</v>
      </c>
      <c r="AD29" s="46" t="str">
        <f>IF(MID(AC29,2,2)="学会",IF('【B1(4)】研究発表'!AL37="〇","〇",""),"")</f>
        <v/>
      </c>
      <c r="AE29" s="64" t="str">
        <f t="shared" si="3"/>
        <v>00</v>
      </c>
      <c r="AH29" s="65" t="e">
        <f>AH9</f>
        <v>#N/A</v>
      </c>
      <c r="AI29" s="113" t="str">
        <f t="shared" si="14"/>
        <v/>
      </c>
      <c r="AJ29" s="113" t="str">
        <f t="shared" si="14"/>
        <v/>
      </c>
      <c r="AK29" s="114" t="str">
        <f t="shared" si="14"/>
        <v/>
      </c>
      <c r="AL29" s="116" t="str">
        <f t="shared" si="14"/>
        <v/>
      </c>
      <c r="AM29" s="114" t="str">
        <f t="shared" si="14"/>
        <v/>
      </c>
      <c r="AN29" s="116" t="str">
        <f t="shared" ref="AN29:AR29" si="20">IF(SUM(AN19,AN23)=0,"",CONCATENATE(SUM(AN19,AN23)," (",AN23,")"))</f>
        <v/>
      </c>
      <c r="AO29" s="113" t="str">
        <f t="shared" si="20"/>
        <v/>
      </c>
      <c r="AP29" s="114" t="str">
        <f t="shared" si="20"/>
        <v/>
      </c>
      <c r="AQ29" s="116" t="str">
        <f t="shared" si="20"/>
        <v/>
      </c>
      <c r="AR29" s="31" t="str">
        <f t="shared" si="20"/>
        <v/>
      </c>
      <c r="AW29" s="33"/>
      <c r="AX29" s="33"/>
      <c r="AY29" s="33"/>
      <c r="AZ29" s="33"/>
      <c r="BA29" s="317"/>
      <c r="BB29" s="70">
        <v>24</v>
      </c>
      <c r="BC29" s="62" t="e">
        <f>IF(AND($BV29=$BC$4,$BW29="派遣＿相手国"),(DATEDIF('【B1(3)】派遣・受入実績'!$V38,'【B1(3)】派遣・受入実績'!$Y38,"d")),"")</f>
        <v>#N/A</v>
      </c>
      <c r="BD29" s="62" t="e">
        <f>IF(AND($BV29=$BD$4,$BW29="派遣＿相手国"),(DATEDIF('【B1(3)】派遣・受入実績'!$V38,'【B1(3)】派遣・受入実績'!$Y38,"d")),"")</f>
        <v>#N/A</v>
      </c>
      <c r="BE29" s="62" t="e">
        <f>IF(AND($BV29=$BE$4,$BW29="派遣＿相手国"),(DATEDIF('【B1(3)】派遣・受入実績'!$V38,'【B1(3)】派遣・受入実績'!$Y38,"d")),"")</f>
        <v>#N/A</v>
      </c>
      <c r="BF29" s="62" t="e">
        <f>IF(AND($BV29=$BF$4,$BW29="派遣＿相手国"),(DATEDIF('【B1(3)】派遣・受入実績'!$V38,'【B1(3)】派遣・受入実績'!$Y38,"d")),"")</f>
        <v>#N/A</v>
      </c>
      <c r="BG29" s="62" t="e">
        <f>IF(AND($BV29=$BG$4,CONCATENATE($BW29,$BX29)="受入有"),(DATEDIF('【B1(3)】派遣・受入実績'!$V38,'【B1(3)】派遣・受入実績'!$Y38,"d")),"")</f>
        <v>#N/A</v>
      </c>
      <c r="BH29" s="62" t="e">
        <f>IF(AND($BV29=$BH$4,CONCATENATE($BW29,$BX29)="受入有"),(DATEDIF('【B1(3)】派遣・受入実績'!$V38,'【B1(3)】派遣・受入実績'!$Y38,"d")),"")</f>
        <v>#N/A</v>
      </c>
      <c r="BI29" s="62" t="e">
        <f>IF(AND($BV29=$BI$4,CONCATENATE($BW29,$BX29)="受入有"),(DATEDIF('【B1(3)】派遣・受入実績'!$V38,'【B1(3)】派遣・受入実績'!$Y38,"d")),"")</f>
        <v>#N/A</v>
      </c>
      <c r="BJ29" s="62" t="e">
        <f>IF(AND($BV29=$BJ$4,CONCATENATE($BW29,$BX29)="受入有"),(DATEDIF('【B1(3)】派遣・受入実績'!$V38,'【B1(3)】派遣・受入実績'!$Y38,"d")),"")</f>
        <v>#N/A</v>
      </c>
      <c r="BL29" s="70">
        <v>24</v>
      </c>
      <c r="BM29" s="62" t="e">
        <f>IF(AND(BN29&lt;&gt;"",COUNTIF(BN$6:BN28,BN29)=0),MAX($BM$6:BM28)+1,"")</f>
        <v>#N/A</v>
      </c>
      <c r="BN29" s="62" t="e">
        <f>IF(AND(BN$5=BV29,'【B1(3)】派遣・受入実績'!AJ38&lt;&gt;""),'【B1(3)】派遣・受入実績'!AJ38,"")</f>
        <v>#N/A</v>
      </c>
      <c r="BO29" s="62" t="e">
        <f>IF(AND(BP29&lt;&gt;"",COUNTIF(BP$6:BP28,BP29)=0),MAX($BO$6:BO28)+1,"")</f>
        <v>#N/A</v>
      </c>
      <c r="BP29" s="62" t="e">
        <f>IF(AND(BP$5=BV29,'【B1(3)】派遣・受入実績'!AJ38&lt;&gt;""),'【B1(3)】派遣・受入実績'!AJ38,"")</f>
        <v>#N/A</v>
      </c>
      <c r="BQ29" s="62" t="e">
        <f>IF(AND(BR29&lt;&gt;"",COUNTIF(BR$6:BR28,BR29)=0),MAX($BQ$6:BQ28)+1,"")</f>
        <v>#N/A</v>
      </c>
      <c r="BR29" s="62" t="e">
        <f>IF(AND(BR$5=BV29,'【B1(3)】派遣・受入実績'!AJ38&lt;&gt;""),'【B1(3)】派遣・受入実績'!AJ38,"")</f>
        <v>#N/A</v>
      </c>
      <c r="BS29" s="62" t="e">
        <f>IF(AND(BT29&lt;&gt;"",COUNTIF(BT$6:BT28,BT29)=0),MAX($BS$6:BS28)+1,"")</f>
        <v>#N/A</v>
      </c>
      <c r="BT29" s="62" t="e">
        <f>IF(AND(BT$5=BV29,'【B1(3)】派遣・受入実績'!AJ38&lt;&gt;""),'【B1(3)】派遣・受入実績'!AJ38,"")</f>
        <v>#N/A</v>
      </c>
      <c r="BV29" s="71">
        <f>'【B1(3)】派遣・受入実績'!D38</f>
        <v>0</v>
      </c>
      <c r="BW29" s="63">
        <f>'【B1(3)】派遣・受入実績'!F38</f>
        <v>0</v>
      </c>
      <c r="BX29" s="71" t="str">
        <f>IF('【B1(3)】派遣・受入実績'!T38="〇","有","")</f>
        <v/>
      </c>
      <c r="BY29" s="64" t="str">
        <f t="shared" si="1"/>
        <v>00</v>
      </c>
      <c r="CA29" s="88"/>
      <c r="CB29" s="82"/>
      <c r="CC29" s="83" t="e">
        <f>CC9</f>
        <v>#N/A</v>
      </c>
      <c r="CD29" s="114" t="str">
        <f>IF(SUM(CD19,CD23)=0,"",SUM(CD19,CD23))</f>
        <v/>
      </c>
      <c r="CE29" s="115" t="str">
        <f t="shared" si="16"/>
        <v/>
      </c>
      <c r="CF29" s="115" t="str">
        <f t="shared" si="17"/>
        <v/>
      </c>
      <c r="CG29" s="115" t="str">
        <f t="shared" si="17"/>
        <v/>
      </c>
      <c r="CH29" s="117" t="str">
        <f t="shared" si="17"/>
        <v/>
      </c>
      <c r="CJ29" s="40"/>
      <c r="CK29" s="55"/>
      <c r="CL29" s="55"/>
      <c r="CM29" s="55"/>
      <c r="CN29" s="55"/>
      <c r="CO29" s="55"/>
      <c r="CP29" s="55"/>
      <c r="CQ29" s="55"/>
      <c r="CR29" s="41"/>
      <c r="CS29" s="57"/>
      <c r="CT29" s="57"/>
      <c r="CU29" s="57"/>
      <c r="CV29" s="57"/>
      <c r="CW29" s="57"/>
      <c r="CX29" s="57"/>
      <c r="CY29" s="57"/>
      <c r="CZ29" s="41"/>
      <c r="DA29" s="55"/>
      <c r="DB29" s="55"/>
      <c r="DC29" s="55"/>
      <c r="DD29" s="55"/>
      <c r="DE29" s="55"/>
      <c r="DF29" s="55"/>
      <c r="DG29" s="55"/>
      <c r="DH29" s="41"/>
      <c r="DI29" s="57"/>
      <c r="DJ29" s="57"/>
      <c r="DK29" s="57"/>
      <c r="DL29" s="57"/>
      <c r="DM29" s="57"/>
      <c r="DN29" s="57"/>
      <c r="DO29" s="57"/>
      <c r="DP29" s="42"/>
    </row>
    <row r="30" spans="2:120" ht="14.25" customHeight="1" thickBot="1">
      <c r="I30" s="62"/>
      <c r="J30" s="62"/>
      <c r="K30" s="62"/>
      <c r="L30" s="62"/>
      <c r="M30" s="43"/>
      <c r="O30" s="62" t="str">
        <f>IF(OR('【B1(1)】日本側参加者リスト'!N35="",'【B1(1)】日本側参加者リスト'!AU35=1),"",'【B1(1)】日本側参加者リスト'!N35)</f>
        <v/>
      </c>
      <c r="P30" s="62" t="str">
        <f>IF(OR('【B1(2)】相手国側参加者リスト'!K35="",'【B1(2)】相手国側参加者リスト'!AU35=1),"",'【B1(2)】相手国側参加者リスト'!K35)</f>
        <v/>
      </c>
      <c r="AB30" s="46">
        <f>'【B1(4)】研究発表'!D38</f>
        <v>0</v>
      </c>
      <c r="AC30" s="71">
        <f>'【B1(4)】研究発表'!F38</f>
        <v>0</v>
      </c>
      <c r="AD30" s="46" t="str">
        <f>IF(MID(AC30,2,2)="学会",IF('【B1(4)】研究発表'!AL38="〇","〇",""),"")</f>
        <v/>
      </c>
      <c r="AE30" s="64" t="str">
        <f t="shared" si="3"/>
        <v>00</v>
      </c>
      <c r="AI30" s="31" t="s">
        <v>250</v>
      </c>
      <c r="AK30" s="31" t="s">
        <v>252</v>
      </c>
      <c r="AM30" s="31" t="s">
        <v>251</v>
      </c>
      <c r="AO30" s="31" t="s">
        <v>247</v>
      </c>
      <c r="AW30" s="33"/>
      <c r="AX30" s="33"/>
      <c r="AY30" s="33"/>
      <c r="AZ30" s="33"/>
      <c r="BA30" s="317"/>
      <c r="BB30" s="70">
        <v>25</v>
      </c>
      <c r="BC30" s="62" t="e">
        <f>IF(AND($BV30=$BC$4,$BW30="派遣＿相手国"),(DATEDIF('【B1(3)】派遣・受入実績'!$V39,'【B1(3)】派遣・受入実績'!$Y39,"d")),"")</f>
        <v>#N/A</v>
      </c>
      <c r="BD30" s="62" t="e">
        <f>IF(AND($BV30=$BD$4,$BW30="派遣＿相手国"),(DATEDIF('【B1(3)】派遣・受入実績'!$V39,'【B1(3)】派遣・受入実績'!$Y39,"d")),"")</f>
        <v>#N/A</v>
      </c>
      <c r="BE30" s="62" t="e">
        <f>IF(AND($BV30=$BE$4,$BW30="派遣＿相手国"),(DATEDIF('【B1(3)】派遣・受入実績'!$V39,'【B1(3)】派遣・受入実績'!$Y39,"d")),"")</f>
        <v>#N/A</v>
      </c>
      <c r="BF30" s="62" t="e">
        <f>IF(AND($BV30=$BF$4,$BW30="派遣＿相手国"),(DATEDIF('【B1(3)】派遣・受入実績'!$V39,'【B1(3)】派遣・受入実績'!$Y39,"d")),"")</f>
        <v>#N/A</v>
      </c>
      <c r="BG30" s="62" t="e">
        <f>IF(AND($BV30=$BG$4,CONCATENATE($BW30,$BX30)="受入有"),(DATEDIF('【B1(3)】派遣・受入実績'!$V39,'【B1(3)】派遣・受入実績'!$Y39,"d")),"")</f>
        <v>#N/A</v>
      </c>
      <c r="BH30" s="62" t="e">
        <f>IF(AND($BV30=$BH$4,CONCATENATE($BW30,$BX30)="受入有"),(DATEDIF('【B1(3)】派遣・受入実績'!$V39,'【B1(3)】派遣・受入実績'!$Y39,"d")),"")</f>
        <v>#N/A</v>
      </c>
      <c r="BI30" s="62" t="e">
        <f>IF(AND($BV30=$BI$4,CONCATENATE($BW30,$BX30)="受入有"),(DATEDIF('【B1(3)】派遣・受入実績'!$V39,'【B1(3)】派遣・受入実績'!$Y39,"d")),"")</f>
        <v>#N/A</v>
      </c>
      <c r="BJ30" s="62" t="e">
        <f>IF(AND($BV30=$BJ$4,CONCATENATE($BW30,$BX30)="受入有"),(DATEDIF('【B1(3)】派遣・受入実績'!$V39,'【B1(3)】派遣・受入実績'!$Y39,"d")),"")</f>
        <v>#N/A</v>
      </c>
      <c r="BL30" s="70">
        <v>25</v>
      </c>
      <c r="BM30" s="62" t="e">
        <f>IF(AND(BN30&lt;&gt;"",COUNTIF(BN$6:BN29,BN30)=0),MAX($BM$6:BM29)+1,"")</f>
        <v>#N/A</v>
      </c>
      <c r="BN30" s="62" t="e">
        <f>IF(AND(BN$5=BV30,'【B1(3)】派遣・受入実績'!AJ39&lt;&gt;""),'【B1(3)】派遣・受入実績'!AJ39,"")</f>
        <v>#N/A</v>
      </c>
      <c r="BO30" s="62" t="e">
        <f>IF(AND(BP30&lt;&gt;"",COUNTIF(BP$6:BP29,BP30)=0),MAX($BO$6:BO29)+1,"")</f>
        <v>#N/A</v>
      </c>
      <c r="BP30" s="62" t="e">
        <f>IF(AND(BP$5=BV30,'【B1(3)】派遣・受入実績'!AJ39&lt;&gt;""),'【B1(3)】派遣・受入実績'!AJ39,"")</f>
        <v>#N/A</v>
      </c>
      <c r="BQ30" s="62" t="e">
        <f>IF(AND(BR30&lt;&gt;"",COUNTIF(BR$6:BR29,BR30)=0),MAX($BQ$6:BQ29)+1,"")</f>
        <v>#N/A</v>
      </c>
      <c r="BR30" s="62" t="e">
        <f>IF(AND(BR$5=BV30,'【B1(3)】派遣・受入実績'!AJ39&lt;&gt;""),'【B1(3)】派遣・受入実績'!AJ39,"")</f>
        <v>#N/A</v>
      </c>
      <c r="BS30" s="62" t="e">
        <f>IF(AND(BT30&lt;&gt;"",COUNTIF(BT$6:BT29,BT30)=0),MAX($BS$6:BS29)+1,"")</f>
        <v>#N/A</v>
      </c>
      <c r="BT30" s="62" t="e">
        <f>IF(AND(BT$5=BV30,'【B1(3)】派遣・受入実績'!AJ39&lt;&gt;""),'【B1(3)】派遣・受入実績'!AJ39,"")</f>
        <v>#N/A</v>
      </c>
      <c r="BV30" s="71">
        <f>'【B1(3)】派遣・受入実績'!D39</f>
        <v>0</v>
      </c>
      <c r="BW30" s="63">
        <f>'【B1(3)】派遣・受入実績'!F39</f>
        <v>0</v>
      </c>
      <c r="BX30" s="71" t="str">
        <f>IF('【B1(3)】派遣・受入実績'!T39="〇","有","")</f>
        <v/>
      </c>
      <c r="BY30" s="64" t="str">
        <f t="shared" si="1"/>
        <v>00</v>
      </c>
      <c r="CC30" s="31" t="s">
        <v>221</v>
      </c>
      <c r="CD30" s="31">
        <f>SUM(CD16:CD19)</f>
        <v>0</v>
      </c>
      <c r="CE30" s="31">
        <f>SUM(CE16:CE19)</f>
        <v>0</v>
      </c>
      <c r="CF30" s="31" t="str">
        <f>CONCATENATE(SUM(CF16:CF19)," (",SUM(CF20:CF23),")")</f>
        <v>0 (0)</v>
      </c>
      <c r="CG30" s="31" t="str">
        <f>CONCATENATE(SUM(CG16:CG19)," (",SUM(CG20:CG23),")")</f>
        <v>0 (0)</v>
      </c>
      <c r="CH30" s="31" t="str">
        <f>CONCATENATE(SUM(CH16:CH19)," (",SUM(CH20:CH23),")")</f>
        <v>0 (0)</v>
      </c>
      <c r="CJ30" s="118"/>
      <c r="CK30" s="119"/>
      <c r="CL30" s="119"/>
      <c r="CM30" s="119"/>
      <c r="CN30" s="119"/>
      <c r="CO30" s="119"/>
      <c r="CP30" s="119"/>
      <c r="CQ30" s="119"/>
      <c r="CR30" s="120"/>
      <c r="CS30" s="119"/>
      <c r="CT30" s="119"/>
      <c r="CU30" s="119"/>
      <c r="CV30" s="119"/>
      <c r="CW30" s="119"/>
      <c r="CX30" s="119"/>
      <c r="CY30" s="119"/>
      <c r="CZ30" s="120"/>
      <c r="DA30" s="119"/>
      <c r="DB30" s="119"/>
      <c r="DC30" s="119"/>
      <c r="DD30" s="119"/>
      <c r="DE30" s="119"/>
      <c r="DF30" s="119"/>
      <c r="DG30" s="119"/>
      <c r="DH30" s="120"/>
      <c r="DI30" s="119"/>
      <c r="DJ30" s="119"/>
      <c r="DK30" s="119"/>
      <c r="DL30" s="119"/>
      <c r="DM30" s="119"/>
      <c r="DN30" s="119"/>
      <c r="DO30" s="119"/>
      <c r="DP30" s="121"/>
    </row>
    <row r="31" spans="2:120" ht="14.25" customHeight="1">
      <c r="I31" s="62"/>
      <c r="J31" s="62"/>
      <c r="K31" s="62"/>
      <c r="L31" s="62"/>
      <c r="M31" s="43"/>
      <c r="O31" s="62" t="str">
        <f>IF(OR('【B1(1)】日本側参加者リスト'!N36="",'【B1(1)】日本側参加者リスト'!AU36=1),"",'【B1(1)】日本側参加者リスト'!N36)</f>
        <v/>
      </c>
      <c r="P31" s="62" t="str">
        <f>IF(OR('【B1(2)】相手国側参加者リスト'!K36="",'【B1(2)】相手国側参加者リスト'!AU36=1),"",'【B1(2)】相手国側参加者リスト'!K36)</f>
        <v/>
      </c>
      <c r="AB31" s="46">
        <f>'【B1(4)】研究発表'!D39</f>
        <v>0</v>
      </c>
      <c r="AC31" s="71">
        <f>'【B1(4)】研究発表'!F39</f>
        <v>0</v>
      </c>
      <c r="AD31" s="46" t="str">
        <f>IF(MID(AC31,2,2)="学会",IF('【B1(4)】研究発表'!AL39="〇","〇",""),"")</f>
        <v/>
      </c>
      <c r="AE31" s="64" t="str">
        <f t="shared" si="3"/>
        <v>00</v>
      </c>
      <c r="AW31" s="33"/>
      <c r="AX31" s="33"/>
      <c r="AY31" s="33"/>
      <c r="AZ31" s="33"/>
      <c r="BA31" s="317"/>
      <c r="BB31" s="70">
        <v>26</v>
      </c>
      <c r="BC31" s="62" t="e">
        <f>IF(AND($BV31=$BC$4,$BW31="派遣＿相手国"),(DATEDIF('【B1(3)】派遣・受入実績'!$V40,'【B1(3)】派遣・受入実績'!$Y40,"d")),"")</f>
        <v>#N/A</v>
      </c>
      <c r="BD31" s="62" t="e">
        <f>IF(AND($BV31=$BD$4,$BW31="派遣＿相手国"),(DATEDIF('【B1(3)】派遣・受入実績'!$V40,'【B1(3)】派遣・受入実績'!$Y40,"d")),"")</f>
        <v>#N/A</v>
      </c>
      <c r="BE31" s="62" t="e">
        <f>IF(AND($BV31=$BE$4,$BW31="派遣＿相手国"),(DATEDIF('【B1(3)】派遣・受入実績'!$V40,'【B1(3)】派遣・受入実績'!$Y40,"d")),"")</f>
        <v>#N/A</v>
      </c>
      <c r="BF31" s="62" t="e">
        <f>IF(AND($BV31=$BF$4,$BW31="派遣＿相手国"),(DATEDIF('【B1(3)】派遣・受入実績'!$V40,'【B1(3)】派遣・受入実績'!$Y40,"d")),"")</f>
        <v>#N/A</v>
      </c>
      <c r="BG31" s="62" t="e">
        <f>IF(AND($BV31=$BG$4,CONCATENATE($BW31,$BX31)="受入有"),(DATEDIF('【B1(3)】派遣・受入実績'!$V40,'【B1(3)】派遣・受入実績'!$Y40,"d")),"")</f>
        <v>#N/A</v>
      </c>
      <c r="BH31" s="62" t="e">
        <f>IF(AND($BV31=$BH$4,CONCATENATE($BW31,$BX31)="受入有"),(DATEDIF('【B1(3)】派遣・受入実績'!$V40,'【B1(3)】派遣・受入実績'!$Y40,"d")),"")</f>
        <v>#N/A</v>
      </c>
      <c r="BI31" s="62" t="e">
        <f>IF(AND($BV31=$BI$4,CONCATENATE($BW31,$BX31)="受入有"),(DATEDIF('【B1(3)】派遣・受入実績'!$V40,'【B1(3)】派遣・受入実績'!$Y40,"d")),"")</f>
        <v>#N/A</v>
      </c>
      <c r="BJ31" s="62" t="e">
        <f>IF(AND($BV31=$BJ$4,CONCATENATE($BW31,$BX31)="受入有"),(DATEDIF('【B1(3)】派遣・受入実績'!$V40,'【B1(3)】派遣・受入実績'!$Y40,"d")),"")</f>
        <v>#N/A</v>
      </c>
      <c r="BL31" s="70">
        <v>26</v>
      </c>
      <c r="BM31" s="62" t="e">
        <f>IF(AND(BN31&lt;&gt;"",COUNTIF(BN$6:BN30,BN31)=0),MAX($BM$6:BM30)+1,"")</f>
        <v>#N/A</v>
      </c>
      <c r="BN31" s="62" t="e">
        <f>IF(AND(BN$5=BV31,'【B1(3)】派遣・受入実績'!AJ40&lt;&gt;""),'【B1(3)】派遣・受入実績'!AJ40,"")</f>
        <v>#N/A</v>
      </c>
      <c r="BO31" s="62" t="e">
        <f>IF(AND(BP31&lt;&gt;"",COUNTIF(BP$6:BP30,BP31)=0),MAX($BO$6:BO30)+1,"")</f>
        <v>#N/A</v>
      </c>
      <c r="BP31" s="62" t="e">
        <f>IF(AND(BP$5=BV31,'【B1(3)】派遣・受入実績'!AJ40&lt;&gt;""),'【B1(3)】派遣・受入実績'!AJ40,"")</f>
        <v>#N/A</v>
      </c>
      <c r="BQ31" s="62" t="e">
        <f>IF(AND(BR31&lt;&gt;"",COUNTIF(BR$6:BR30,BR31)=0),MAX($BQ$6:BQ30)+1,"")</f>
        <v>#N/A</v>
      </c>
      <c r="BR31" s="62" t="e">
        <f>IF(AND(BR$5=BV31,'【B1(3)】派遣・受入実績'!AJ40&lt;&gt;""),'【B1(3)】派遣・受入実績'!AJ40,"")</f>
        <v>#N/A</v>
      </c>
      <c r="BS31" s="62" t="e">
        <f>IF(AND(BT31&lt;&gt;"",COUNTIF(BT$6:BT30,BT31)=0),MAX($BS$6:BS30)+1,"")</f>
        <v>#N/A</v>
      </c>
      <c r="BT31" s="62" t="e">
        <f>IF(AND(BT$5=BV31,'【B1(3)】派遣・受入実績'!AJ40&lt;&gt;""),'【B1(3)】派遣・受入実績'!AJ40,"")</f>
        <v>#N/A</v>
      </c>
      <c r="BV31" s="71">
        <f>'【B1(3)】派遣・受入実績'!D40</f>
        <v>0</v>
      </c>
      <c r="BW31" s="63">
        <f>'【B1(3)】派遣・受入実績'!F40</f>
        <v>0</v>
      </c>
      <c r="BX31" s="71" t="str">
        <f>IF('【B1(3)】派遣・受入実績'!T40="〇","有","")</f>
        <v/>
      </c>
      <c r="BY31" s="64" t="str">
        <f t="shared" si="1"/>
        <v>00</v>
      </c>
    </row>
    <row r="32" spans="2:120" ht="14.25" customHeight="1">
      <c r="I32" s="62"/>
      <c r="J32" s="62"/>
      <c r="K32" s="62"/>
      <c r="L32" s="62"/>
      <c r="M32" s="43"/>
      <c r="O32" s="62" t="str">
        <f>IF(OR('【B1(1)】日本側参加者リスト'!N37="",'【B1(1)】日本側参加者リスト'!AU37=1),"",'【B1(1)】日本側参加者リスト'!N37)</f>
        <v/>
      </c>
      <c r="P32" s="62" t="str">
        <f>IF(OR('【B1(2)】相手国側参加者リスト'!K37="",'【B1(2)】相手国側参加者リスト'!AU37=1),"",'【B1(2)】相手国側参加者リスト'!K37)</f>
        <v/>
      </c>
      <c r="AB32" s="46">
        <f>'【B1(4)】研究発表'!D40</f>
        <v>0</v>
      </c>
      <c r="AC32" s="71">
        <f>'【B1(4)】研究発表'!F40</f>
        <v>0</v>
      </c>
      <c r="AD32" s="46" t="str">
        <f>IF(MID(AC32,2,2)="学会",IF('【B1(4)】研究発表'!AL40="〇","〇",""),"")</f>
        <v/>
      </c>
      <c r="AE32" s="64" t="str">
        <f t="shared" si="3"/>
        <v>00</v>
      </c>
      <c r="AW32" s="33"/>
      <c r="AX32" s="33"/>
      <c r="AY32" s="33"/>
      <c r="AZ32" s="33"/>
      <c r="BA32" s="317"/>
      <c r="BB32" s="70">
        <v>27</v>
      </c>
      <c r="BC32" s="62" t="e">
        <f>IF(AND($BV32=$BC$4,$BW32="派遣＿相手国"),(DATEDIF('【B1(3)】派遣・受入実績'!$V41,'【B1(3)】派遣・受入実績'!$Y41,"d")),"")</f>
        <v>#N/A</v>
      </c>
      <c r="BD32" s="62" t="e">
        <f>IF(AND($BV32=$BD$4,$BW32="派遣＿相手国"),(DATEDIF('【B1(3)】派遣・受入実績'!$V41,'【B1(3)】派遣・受入実績'!$Y41,"d")),"")</f>
        <v>#N/A</v>
      </c>
      <c r="BE32" s="62" t="e">
        <f>IF(AND($BV32=$BE$4,$BW32="派遣＿相手国"),(DATEDIF('【B1(3)】派遣・受入実績'!$V41,'【B1(3)】派遣・受入実績'!$Y41,"d")),"")</f>
        <v>#N/A</v>
      </c>
      <c r="BF32" s="62" t="e">
        <f>IF(AND($BV32=$BF$4,$BW32="派遣＿相手国"),(DATEDIF('【B1(3)】派遣・受入実績'!$V41,'【B1(3)】派遣・受入実績'!$Y41,"d")),"")</f>
        <v>#N/A</v>
      </c>
      <c r="BG32" s="62" t="e">
        <f>IF(AND($BV32=$BG$4,CONCATENATE($BW32,$BX32)="受入有"),(DATEDIF('【B1(3)】派遣・受入実績'!$V41,'【B1(3)】派遣・受入実績'!$Y41,"d")),"")</f>
        <v>#N/A</v>
      </c>
      <c r="BH32" s="62" t="e">
        <f>IF(AND($BV32=$BH$4,CONCATENATE($BW32,$BX32)="受入有"),(DATEDIF('【B1(3)】派遣・受入実績'!$V41,'【B1(3)】派遣・受入実績'!$Y41,"d")),"")</f>
        <v>#N/A</v>
      </c>
      <c r="BI32" s="62" t="e">
        <f>IF(AND($BV32=$BI$4,CONCATENATE($BW32,$BX32)="受入有"),(DATEDIF('【B1(3)】派遣・受入実績'!$V41,'【B1(3)】派遣・受入実績'!$Y41,"d")),"")</f>
        <v>#N/A</v>
      </c>
      <c r="BJ32" s="62" t="e">
        <f>IF(AND($BV32=$BJ$4,CONCATENATE($BW32,$BX32)="受入有"),(DATEDIF('【B1(3)】派遣・受入実績'!$V41,'【B1(3)】派遣・受入実績'!$Y41,"d")),"")</f>
        <v>#N/A</v>
      </c>
      <c r="BL32" s="70">
        <v>27</v>
      </c>
      <c r="BM32" s="62" t="e">
        <f>IF(AND(BN32&lt;&gt;"",COUNTIF(BN$6:BN31,BN32)=0),MAX($BM$6:BM31)+1,"")</f>
        <v>#N/A</v>
      </c>
      <c r="BN32" s="62" t="e">
        <f>IF(AND(BN$5=BV32,'【B1(3)】派遣・受入実績'!AJ41&lt;&gt;""),'【B1(3)】派遣・受入実績'!AJ41,"")</f>
        <v>#N/A</v>
      </c>
      <c r="BO32" s="62" t="e">
        <f>IF(AND(BP32&lt;&gt;"",COUNTIF(BP$6:BP31,BP32)=0),MAX($BO$6:BO31)+1,"")</f>
        <v>#N/A</v>
      </c>
      <c r="BP32" s="62" t="e">
        <f>IF(AND(BP$5=BV32,'【B1(3)】派遣・受入実績'!AJ41&lt;&gt;""),'【B1(3)】派遣・受入実績'!AJ41,"")</f>
        <v>#N/A</v>
      </c>
      <c r="BQ32" s="62" t="e">
        <f>IF(AND(BR32&lt;&gt;"",COUNTIF(BR$6:BR31,BR32)=0),MAX($BQ$6:BQ31)+1,"")</f>
        <v>#N/A</v>
      </c>
      <c r="BR32" s="62" t="e">
        <f>IF(AND(BR$5=BV32,'【B1(3)】派遣・受入実績'!AJ41&lt;&gt;""),'【B1(3)】派遣・受入実績'!AJ41,"")</f>
        <v>#N/A</v>
      </c>
      <c r="BS32" s="62" t="e">
        <f>IF(AND(BT32&lt;&gt;"",COUNTIF(BT$6:BT31,BT32)=0),MAX($BS$6:BS31)+1,"")</f>
        <v>#N/A</v>
      </c>
      <c r="BT32" s="62" t="e">
        <f>IF(AND(BT$5=BV32,'【B1(3)】派遣・受入実績'!AJ41&lt;&gt;""),'【B1(3)】派遣・受入実績'!AJ41,"")</f>
        <v>#N/A</v>
      </c>
      <c r="BV32" s="71">
        <f>'【B1(3)】派遣・受入実績'!D41</f>
        <v>0</v>
      </c>
      <c r="BW32" s="63">
        <f>'【B1(3)】派遣・受入実績'!F41</f>
        <v>0</v>
      </c>
      <c r="BX32" s="71" t="str">
        <f>IF('【B1(3)】派遣・受入実績'!T41="〇","有","")</f>
        <v/>
      </c>
      <c r="BY32" s="64" t="str">
        <f t="shared" si="1"/>
        <v>00</v>
      </c>
      <c r="CL32" s="60" t="s">
        <v>309</v>
      </c>
      <c r="CM32" s="60" t="s">
        <v>308</v>
      </c>
      <c r="CN32" s="60">
        <f>COUNT(BC6:BC105)</f>
        <v>0</v>
      </c>
      <c r="CO32" s="60" t="s">
        <v>307</v>
      </c>
      <c r="CP32" s="31" t="e">
        <f>SUM(BC$6:BC$105)</f>
        <v>#N/A</v>
      </c>
      <c r="CT32" s="60" t="s">
        <v>309</v>
      </c>
      <c r="CU32" s="60" t="s">
        <v>308</v>
      </c>
      <c r="CV32" s="60">
        <f>COUNT(BD6:BD105)</f>
        <v>0</v>
      </c>
      <c r="CW32" s="60" t="s">
        <v>307</v>
      </c>
      <c r="CX32" s="60" t="e">
        <f>SUM(BD6:BD105)</f>
        <v>#N/A</v>
      </c>
      <c r="CY32" s="60"/>
      <c r="CZ32" s="122"/>
      <c r="DA32" s="60"/>
      <c r="DB32" s="60" t="s">
        <v>309</v>
      </c>
      <c r="DC32" s="60" t="s">
        <v>308</v>
      </c>
      <c r="DD32" s="60">
        <f>COUNT(BE6:BE105)</f>
        <v>0</v>
      </c>
      <c r="DE32" s="60" t="s">
        <v>307</v>
      </c>
      <c r="DF32" s="60" t="e">
        <f>SUM(BE$6:BE$105)</f>
        <v>#N/A</v>
      </c>
      <c r="DH32" s="122"/>
      <c r="DI32" s="60"/>
      <c r="DJ32" s="60" t="s">
        <v>255</v>
      </c>
      <c r="DK32" s="60" t="s">
        <v>308</v>
      </c>
      <c r="DL32" s="60">
        <f>COUNT(BF6:BF105)</f>
        <v>0</v>
      </c>
      <c r="DM32" s="60" t="s">
        <v>307</v>
      </c>
      <c r="DN32" s="60" t="e">
        <f>SUM(BF6:BF105)</f>
        <v>#N/A</v>
      </c>
    </row>
    <row r="33" spans="9:118" ht="14.25" customHeight="1">
      <c r="I33" s="62"/>
      <c r="J33" s="62"/>
      <c r="K33" s="62"/>
      <c r="L33" s="62"/>
      <c r="M33" s="43"/>
      <c r="O33" s="62" t="str">
        <f>IF(OR('【B1(1)】日本側参加者リスト'!N38="",'【B1(1)】日本側参加者リスト'!AU38=1),"",'【B1(1)】日本側参加者リスト'!N38)</f>
        <v/>
      </c>
      <c r="P33" s="62" t="str">
        <f>IF(OR('【B1(2)】相手国側参加者リスト'!K38="",'【B1(2)】相手国側参加者リスト'!AU38=1),"",'【B1(2)】相手国側参加者リスト'!K38)</f>
        <v/>
      </c>
      <c r="AB33" s="46">
        <f>'【B1(4)】研究発表'!D41</f>
        <v>0</v>
      </c>
      <c r="AC33" s="71">
        <f>'【B1(4)】研究発表'!F41</f>
        <v>0</v>
      </c>
      <c r="AD33" s="46" t="str">
        <f>IF(MID(AC33,2,2)="学会",IF('【B1(4)】研究発表'!AL41="〇","〇",""),"")</f>
        <v/>
      </c>
      <c r="AE33" s="64" t="str">
        <f t="shared" si="3"/>
        <v>00</v>
      </c>
      <c r="AW33" s="33"/>
      <c r="AX33" s="33"/>
      <c r="AY33" s="33"/>
      <c r="AZ33" s="33"/>
      <c r="BA33" s="317"/>
      <c r="BB33" s="70">
        <v>28</v>
      </c>
      <c r="BC33" s="62" t="e">
        <f>IF(AND($BV33=$BC$4,$BW33="派遣＿相手国"),(DATEDIF('【B1(3)】派遣・受入実績'!$V42,'【B1(3)】派遣・受入実績'!$Y42,"d")),"")</f>
        <v>#N/A</v>
      </c>
      <c r="BD33" s="62" t="e">
        <f>IF(AND($BV33=$BD$4,$BW33="派遣＿相手国"),(DATEDIF('【B1(3)】派遣・受入実績'!$V42,'【B1(3)】派遣・受入実績'!$Y42,"d")),"")</f>
        <v>#N/A</v>
      </c>
      <c r="BE33" s="62" t="e">
        <f>IF(AND($BV33=$BE$4,$BW33="派遣＿相手国"),(DATEDIF('【B1(3)】派遣・受入実績'!$V42,'【B1(3)】派遣・受入実績'!$Y42,"d")),"")</f>
        <v>#N/A</v>
      </c>
      <c r="BF33" s="62" t="e">
        <f>IF(AND($BV33=$BF$4,$BW33="派遣＿相手国"),(DATEDIF('【B1(3)】派遣・受入実績'!$V42,'【B1(3)】派遣・受入実績'!$Y42,"d")),"")</f>
        <v>#N/A</v>
      </c>
      <c r="BG33" s="62" t="e">
        <f>IF(AND($BV33=$BG$4,CONCATENATE($BW33,$BX33)="受入有"),(DATEDIF('【B1(3)】派遣・受入実績'!$V42,'【B1(3)】派遣・受入実績'!$Y42,"d")),"")</f>
        <v>#N/A</v>
      </c>
      <c r="BH33" s="62" t="e">
        <f>IF(AND($BV33=$BH$4,CONCATENATE($BW33,$BX33)="受入有"),(DATEDIF('【B1(3)】派遣・受入実績'!$V42,'【B1(3)】派遣・受入実績'!$Y42,"d")),"")</f>
        <v>#N/A</v>
      </c>
      <c r="BI33" s="62" t="e">
        <f>IF(AND($BV33=$BI$4,CONCATENATE($BW33,$BX33)="受入有"),(DATEDIF('【B1(3)】派遣・受入実績'!$V42,'【B1(3)】派遣・受入実績'!$Y42,"d")),"")</f>
        <v>#N/A</v>
      </c>
      <c r="BJ33" s="62" t="e">
        <f>IF(AND($BV33=$BJ$4,CONCATENATE($BW33,$BX33)="受入有"),(DATEDIF('【B1(3)】派遣・受入実績'!$V42,'【B1(3)】派遣・受入実績'!$Y42,"d")),"")</f>
        <v>#N/A</v>
      </c>
      <c r="BL33" s="70">
        <v>28</v>
      </c>
      <c r="BM33" s="62" t="e">
        <f>IF(AND(BN33&lt;&gt;"",COUNTIF(BN$6:BN32,BN33)=0),MAX($BM$6:BM32)+1,"")</f>
        <v>#N/A</v>
      </c>
      <c r="BN33" s="62" t="e">
        <f>IF(AND(BN$5=BV33,'【B1(3)】派遣・受入実績'!AJ42&lt;&gt;""),'【B1(3)】派遣・受入実績'!AJ42,"")</f>
        <v>#N/A</v>
      </c>
      <c r="BO33" s="62" t="e">
        <f>IF(AND(BP33&lt;&gt;"",COUNTIF(BP$6:BP32,BP33)=0),MAX($BO$6:BO32)+1,"")</f>
        <v>#N/A</v>
      </c>
      <c r="BP33" s="62" t="e">
        <f>IF(AND(BP$5=BV33,'【B1(3)】派遣・受入実績'!AJ42&lt;&gt;""),'【B1(3)】派遣・受入実績'!AJ42,"")</f>
        <v>#N/A</v>
      </c>
      <c r="BQ33" s="62" t="e">
        <f>IF(AND(BR33&lt;&gt;"",COUNTIF(BR$6:BR32,BR33)=0),MAX($BQ$6:BQ32)+1,"")</f>
        <v>#N/A</v>
      </c>
      <c r="BR33" s="62" t="e">
        <f>IF(AND(BR$5=BV33,'【B1(3)】派遣・受入実績'!AJ42&lt;&gt;""),'【B1(3)】派遣・受入実績'!AJ42,"")</f>
        <v>#N/A</v>
      </c>
      <c r="BS33" s="62" t="e">
        <f>IF(AND(BT33&lt;&gt;"",COUNTIF(BT$6:BT32,BT33)=0),MAX($BS$6:BS32)+1,"")</f>
        <v>#N/A</v>
      </c>
      <c r="BT33" s="62" t="e">
        <f>IF(AND(BT$5=BV33,'【B1(3)】派遣・受入実績'!AJ42&lt;&gt;""),'【B1(3)】派遣・受入実績'!AJ42,"")</f>
        <v>#N/A</v>
      </c>
      <c r="BV33" s="71">
        <f>'【B1(3)】派遣・受入実績'!D42</f>
        <v>0</v>
      </c>
      <c r="BW33" s="63">
        <f>'【B1(3)】派遣・受入実績'!F42</f>
        <v>0</v>
      </c>
      <c r="BX33" s="71" t="str">
        <f>IF('【B1(3)】派遣・受入実績'!T42="〇","有","")</f>
        <v/>
      </c>
      <c r="BY33" s="64" t="str">
        <f t="shared" si="1"/>
        <v>00</v>
      </c>
      <c r="CL33" s="60" t="s">
        <v>310</v>
      </c>
      <c r="CM33" s="60" t="s">
        <v>308</v>
      </c>
      <c r="CN33" s="60">
        <f>COUNT(BG6:BG105)</f>
        <v>0</v>
      </c>
      <c r="CO33" s="60" t="s">
        <v>307</v>
      </c>
      <c r="CP33" s="31" t="e">
        <f>SUM(BG6:BG105)</f>
        <v>#N/A</v>
      </c>
      <c r="CT33" s="60" t="s">
        <v>310</v>
      </c>
      <c r="CU33" s="60" t="s">
        <v>308</v>
      </c>
      <c r="CV33" s="60">
        <f>COUNT(BH6:BH105)</f>
        <v>0</v>
      </c>
      <c r="CW33" s="60" t="s">
        <v>307</v>
      </c>
      <c r="CX33" s="31" t="e">
        <f>SUM(BH6:BH105)</f>
        <v>#N/A</v>
      </c>
      <c r="CY33" s="60"/>
      <c r="CZ33" s="122"/>
      <c r="DA33" s="60"/>
      <c r="DB33" s="60" t="s">
        <v>310</v>
      </c>
      <c r="DC33" s="60" t="s">
        <v>308</v>
      </c>
      <c r="DD33" s="60">
        <f>COUNT(BI6:BI105)</f>
        <v>0</v>
      </c>
      <c r="DE33" s="60" t="s">
        <v>307</v>
      </c>
      <c r="DF33" s="31" t="e">
        <f>SUM(BI6:BI105)</f>
        <v>#N/A</v>
      </c>
      <c r="DH33" s="122"/>
      <c r="DI33" s="60"/>
      <c r="DJ33" s="60" t="s">
        <v>257</v>
      </c>
      <c r="DK33" s="60" t="s">
        <v>308</v>
      </c>
      <c r="DL33" s="60">
        <f>COUNT(BJ6:BJ105)</f>
        <v>0</v>
      </c>
      <c r="DM33" s="60" t="s">
        <v>307</v>
      </c>
      <c r="DN33" s="31" t="e">
        <f>SUM(BJ6:BJ105)</f>
        <v>#N/A</v>
      </c>
    </row>
    <row r="34" spans="9:118" ht="14.25" customHeight="1">
      <c r="I34" s="62"/>
      <c r="J34" s="62"/>
      <c r="K34" s="62"/>
      <c r="L34" s="62"/>
      <c r="M34" s="43"/>
      <c r="O34" s="62" t="str">
        <f>IF(OR('【B1(1)】日本側参加者リスト'!N39="",'【B1(1)】日本側参加者リスト'!AU39=1),"",'【B1(1)】日本側参加者リスト'!N39)</f>
        <v/>
      </c>
      <c r="P34" s="62" t="str">
        <f>IF(OR('【B1(2)】相手国側参加者リスト'!K39="",'【B1(2)】相手国側参加者リスト'!AU39=1),"",'【B1(2)】相手国側参加者リスト'!K39)</f>
        <v/>
      </c>
      <c r="AB34" s="46">
        <f>'【B1(4)】研究発表'!D42</f>
        <v>0</v>
      </c>
      <c r="AC34" s="71">
        <f>'【B1(4)】研究発表'!F42</f>
        <v>0</v>
      </c>
      <c r="AD34" s="46" t="str">
        <f>IF(MID(AC34,2,2)="学会",IF('【B1(4)】研究発表'!AL42="〇","〇",""),"")</f>
        <v/>
      </c>
      <c r="AE34" s="64" t="str">
        <f t="shared" si="3"/>
        <v>00</v>
      </c>
      <c r="AW34" s="33"/>
      <c r="AX34" s="33"/>
      <c r="AY34" s="33"/>
      <c r="AZ34" s="33"/>
      <c r="BA34" s="317"/>
      <c r="BB34" s="70">
        <v>29</v>
      </c>
      <c r="BC34" s="62" t="e">
        <f>IF(AND($BV34=$BC$4,$BW34="派遣＿相手国"),(DATEDIF('【B1(3)】派遣・受入実績'!$V43,'【B1(3)】派遣・受入実績'!$Y43,"d")),"")</f>
        <v>#N/A</v>
      </c>
      <c r="BD34" s="62" t="e">
        <f>IF(AND($BV34=$BD$4,$BW34="派遣＿相手国"),(DATEDIF('【B1(3)】派遣・受入実績'!$V43,'【B1(3)】派遣・受入実績'!$Y43,"d")),"")</f>
        <v>#N/A</v>
      </c>
      <c r="BE34" s="62" t="e">
        <f>IF(AND($BV34=$BE$4,$BW34="派遣＿相手国"),(DATEDIF('【B1(3)】派遣・受入実績'!$V43,'【B1(3)】派遣・受入実績'!$Y43,"d")),"")</f>
        <v>#N/A</v>
      </c>
      <c r="BF34" s="62" t="e">
        <f>IF(AND($BV34=$BF$4,$BW34="派遣＿相手国"),(DATEDIF('【B1(3)】派遣・受入実績'!$V43,'【B1(3)】派遣・受入実績'!$Y43,"d")),"")</f>
        <v>#N/A</v>
      </c>
      <c r="BG34" s="62" t="e">
        <f>IF(AND($BV34=$BG$4,CONCATENATE($BW34,$BX34)="受入有"),(DATEDIF('【B1(3)】派遣・受入実績'!$V43,'【B1(3)】派遣・受入実績'!$Y43,"d")),"")</f>
        <v>#N/A</v>
      </c>
      <c r="BH34" s="62" t="e">
        <f>IF(AND($BV34=$BH$4,CONCATENATE($BW34,$BX34)="受入有"),(DATEDIF('【B1(3)】派遣・受入実績'!$V43,'【B1(3)】派遣・受入実績'!$Y43,"d")),"")</f>
        <v>#N/A</v>
      </c>
      <c r="BI34" s="62" t="e">
        <f>IF(AND($BV34=$BI$4,CONCATENATE($BW34,$BX34)="受入有"),(DATEDIF('【B1(3)】派遣・受入実績'!$V43,'【B1(3)】派遣・受入実績'!$Y43,"d")),"")</f>
        <v>#N/A</v>
      </c>
      <c r="BJ34" s="62" t="e">
        <f>IF(AND($BV34=$BJ$4,CONCATENATE($BW34,$BX34)="受入有"),(DATEDIF('【B1(3)】派遣・受入実績'!$V43,'【B1(3)】派遣・受入実績'!$Y43,"d")),"")</f>
        <v>#N/A</v>
      </c>
      <c r="BL34" s="70">
        <v>29</v>
      </c>
      <c r="BM34" s="62" t="e">
        <f>IF(AND(BN34&lt;&gt;"",COUNTIF(BN$6:BN33,BN34)=0),MAX($BM$6:BM33)+1,"")</f>
        <v>#N/A</v>
      </c>
      <c r="BN34" s="62" t="e">
        <f>IF(AND(BN$5=BV34,'【B1(3)】派遣・受入実績'!AJ43&lt;&gt;""),'【B1(3)】派遣・受入実績'!AJ43,"")</f>
        <v>#N/A</v>
      </c>
      <c r="BO34" s="62" t="e">
        <f>IF(AND(BP34&lt;&gt;"",COUNTIF(BP$6:BP33,BP34)=0),MAX($BO$6:BO33)+1,"")</f>
        <v>#N/A</v>
      </c>
      <c r="BP34" s="62" t="e">
        <f>IF(AND(BP$5=BV34,'【B1(3)】派遣・受入実績'!AJ43&lt;&gt;""),'【B1(3)】派遣・受入実績'!AJ43,"")</f>
        <v>#N/A</v>
      </c>
      <c r="BQ34" s="62" t="e">
        <f>IF(AND(BR34&lt;&gt;"",COUNTIF(BR$6:BR33,BR34)=0),MAX($BQ$6:BQ33)+1,"")</f>
        <v>#N/A</v>
      </c>
      <c r="BR34" s="62" t="e">
        <f>IF(AND(BR$5=BV34,'【B1(3)】派遣・受入実績'!AJ43&lt;&gt;""),'【B1(3)】派遣・受入実績'!AJ43,"")</f>
        <v>#N/A</v>
      </c>
      <c r="BS34" s="62" t="e">
        <f>IF(AND(BT34&lt;&gt;"",COUNTIF(BT$6:BT33,BT34)=0),MAX($BS$6:BS33)+1,"")</f>
        <v>#N/A</v>
      </c>
      <c r="BT34" s="62" t="e">
        <f>IF(AND(BT$5=BV34,'【B1(3)】派遣・受入実績'!AJ43&lt;&gt;""),'【B1(3)】派遣・受入実績'!AJ43,"")</f>
        <v>#N/A</v>
      </c>
      <c r="BV34" s="71">
        <f>'【B1(3)】派遣・受入実績'!D43</f>
        <v>0</v>
      </c>
      <c r="BW34" s="63">
        <f>'【B1(3)】派遣・受入実績'!F43</f>
        <v>0</v>
      </c>
      <c r="BX34" s="71" t="str">
        <f>IF('【B1(3)】派遣・受入実績'!T43="〇","有","")</f>
        <v/>
      </c>
      <c r="BY34" s="64" t="str">
        <f t="shared" si="1"/>
        <v>00</v>
      </c>
    </row>
    <row r="35" spans="9:118" ht="14.25" customHeight="1">
      <c r="I35" s="62"/>
      <c r="J35" s="62"/>
      <c r="K35" s="62"/>
      <c r="L35" s="62"/>
      <c r="M35" s="43"/>
      <c r="O35" s="62" t="str">
        <f>IF(OR('【B1(1)】日本側参加者リスト'!N40="",'【B1(1)】日本側参加者リスト'!AU40=1),"",'【B1(1)】日本側参加者リスト'!N40)</f>
        <v/>
      </c>
      <c r="P35" s="62" t="str">
        <f>IF(OR('【B1(2)】相手国側参加者リスト'!K40="",'【B1(2)】相手国側参加者リスト'!AU40=1),"",'【B1(2)】相手国側参加者リスト'!K40)</f>
        <v/>
      </c>
      <c r="AB35" s="46">
        <f>'【B1(4)】研究発表'!D43</f>
        <v>0</v>
      </c>
      <c r="AC35" s="71">
        <f>'【B1(4)】研究発表'!F43</f>
        <v>0</v>
      </c>
      <c r="AD35" s="46" t="str">
        <f>IF(MID(AC35,2,2)="学会",IF('【B1(4)】研究発表'!AL43="〇","〇",""),"")</f>
        <v/>
      </c>
      <c r="AE35" s="64" t="str">
        <f t="shared" si="3"/>
        <v>00</v>
      </c>
      <c r="AW35" s="33"/>
      <c r="AX35" s="33"/>
      <c r="AY35" s="33"/>
      <c r="AZ35" s="33"/>
      <c r="BA35" s="317"/>
      <c r="BB35" s="70">
        <v>30</v>
      </c>
      <c r="BC35" s="62" t="e">
        <f>IF(AND($BV35=$BC$4,$BW35="派遣＿相手国"),(DATEDIF('【B1(3)】派遣・受入実績'!$V44,'【B1(3)】派遣・受入実績'!$Y44,"d")),"")</f>
        <v>#N/A</v>
      </c>
      <c r="BD35" s="62" t="e">
        <f>IF(AND($BV35=$BD$4,$BW35="派遣＿相手国"),(DATEDIF('【B1(3)】派遣・受入実績'!$V44,'【B1(3)】派遣・受入実績'!$Y44,"d")),"")</f>
        <v>#N/A</v>
      </c>
      <c r="BE35" s="62" t="e">
        <f>IF(AND($BV35=$BE$4,$BW35="派遣＿相手国"),(DATEDIF('【B1(3)】派遣・受入実績'!$V44,'【B1(3)】派遣・受入実績'!$Y44,"d")),"")</f>
        <v>#N/A</v>
      </c>
      <c r="BF35" s="62" t="e">
        <f>IF(AND($BV35=$BF$4,$BW35="派遣＿相手国"),(DATEDIF('【B1(3)】派遣・受入実績'!$V44,'【B1(3)】派遣・受入実績'!$Y44,"d")),"")</f>
        <v>#N/A</v>
      </c>
      <c r="BG35" s="62" t="e">
        <f>IF(AND($BV35=$BG$4,CONCATENATE($BW35,$BX35)="受入有"),(DATEDIF('【B1(3)】派遣・受入実績'!$V44,'【B1(3)】派遣・受入実績'!$Y44,"d")),"")</f>
        <v>#N/A</v>
      </c>
      <c r="BH35" s="62" t="e">
        <f>IF(AND($BV35=$BH$4,CONCATENATE($BW35,$BX35)="受入有"),(DATEDIF('【B1(3)】派遣・受入実績'!$V44,'【B1(3)】派遣・受入実績'!$Y44,"d")),"")</f>
        <v>#N/A</v>
      </c>
      <c r="BI35" s="62" t="e">
        <f>IF(AND($BV35=$BI$4,CONCATENATE($BW35,$BX35)="受入有"),(DATEDIF('【B1(3)】派遣・受入実績'!$V44,'【B1(3)】派遣・受入実績'!$Y44,"d")),"")</f>
        <v>#N/A</v>
      </c>
      <c r="BJ35" s="62" t="e">
        <f>IF(AND($BV35=$BJ$4,CONCATENATE($BW35,$BX35)="受入有"),(DATEDIF('【B1(3)】派遣・受入実績'!$V44,'【B1(3)】派遣・受入実績'!$Y44,"d")),"")</f>
        <v>#N/A</v>
      </c>
      <c r="BL35" s="70">
        <v>30</v>
      </c>
      <c r="BM35" s="62" t="e">
        <f>IF(AND(BN35&lt;&gt;"",COUNTIF(BN$6:BN34,BN35)=0),MAX($BM$6:BM34)+1,"")</f>
        <v>#N/A</v>
      </c>
      <c r="BN35" s="62" t="e">
        <f>IF(AND(BN$5=BV35,'【B1(3)】派遣・受入実績'!AJ44&lt;&gt;""),'【B1(3)】派遣・受入実績'!AJ44,"")</f>
        <v>#N/A</v>
      </c>
      <c r="BO35" s="62" t="e">
        <f>IF(AND(BP35&lt;&gt;"",COUNTIF(BP$6:BP34,BP35)=0),MAX($BO$6:BO34)+1,"")</f>
        <v>#N/A</v>
      </c>
      <c r="BP35" s="62" t="e">
        <f>IF(AND(BP$5=BV35,'【B1(3)】派遣・受入実績'!AJ44&lt;&gt;""),'【B1(3)】派遣・受入実績'!AJ44,"")</f>
        <v>#N/A</v>
      </c>
      <c r="BQ35" s="62" t="e">
        <f>IF(AND(BR35&lt;&gt;"",COUNTIF(BR$6:BR34,BR35)=0),MAX($BQ$6:BQ34)+1,"")</f>
        <v>#N/A</v>
      </c>
      <c r="BR35" s="62" t="e">
        <f>IF(AND(BR$5=BV35,'【B1(3)】派遣・受入実績'!AJ44&lt;&gt;""),'【B1(3)】派遣・受入実績'!AJ44,"")</f>
        <v>#N/A</v>
      </c>
      <c r="BS35" s="62" t="e">
        <f>IF(AND(BT35&lt;&gt;"",COUNTIF(BT$6:BT34,BT35)=0),MAX($BS$6:BS34)+1,"")</f>
        <v>#N/A</v>
      </c>
      <c r="BT35" s="62" t="e">
        <f>IF(AND(BT$5=BV35,'【B1(3)】派遣・受入実績'!AJ44&lt;&gt;""),'【B1(3)】派遣・受入実績'!AJ44,"")</f>
        <v>#N/A</v>
      </c>
      <c r="BV35" s="71">
        <f>'【B1(3)】派遣・受入実績'!D44</f>
        <v>0</v>
      </c>
      <c r="BW35" s="63">
        <f>'【B1(3)】派遣・受入実績'!F44</f>
        <v>0</v>
      </c>
      <c r="BX35" s="71" t="str">
        <f>IF('【B1(3)】派遣・受入実績'!T44="〇","有","")</f>
        <v/>
      </c>
      <c r="BY35" s="64" t="str">
        <f t="shared" si="1"/>
        <v>00</v>
      </c>
    </row>
    <row r="36" spans="9:118" ht="14.25" customHeight="1">
      <c r="I36" s="62"/>
      <c r="J36" s="62"/>
      <c r="K36" s="62"/>
      <c r="L36" s="62"/>
      <c r="M36" s="43"/>
      <c r="O36" s="62" t="str">
        <f>IF(OR('【B1(1)】日本側参加者リスト'!N41="",'【B1(1)】日本側参加者リスト'!AU41=1),"",'【B1(1)】日本側参加者リスト'!N41)</f>
        <v/>
      </c>
      <c r="P36" s="62" t="str">
        <f>IF(OR('【B1(2)】相手国側参加者リスト'!K41="",'【B1(2)】相手国側参加者リスト'!AU41=1),"",'【B1(2)】相手国側参加者リスト'!K41)</f>
        <v/>
      </c>
      <c r="AB36" s="46">
        <f>'【B1(4)】研究発表'!D44</f>
        <v>0</v>
      </c>
      <c r="AC36" s="71">
        <f>'【B1(4)】研究発表'!F44</f>
        <v>0</v>
      </c>
      <c r="AD36" s="46" t="str">
        <f>IF(MID(AC36,2,2)="学会",IF('【B1(4)】研究発表'!AL44="〇","〇",""),"")</f>
        <v/>
      </c>
      <c r="AE36" s="64" t="str">
        <f t="shared" si="3"/>
        <v>00</v>
      </c>
      <c r="AW36" s="33"/>
      <c r="AX36" s="33"/>
      <c r="AY36" s="33"/>
      <c r="AZ36" s="33"/>
      <c r="BA36" s="317"/>
      <c r="BB36" s="70">
        <v>31</v>
      </c>
      <c r="BC36" s="62" t="e">
        <f>IF(AND($BV36=$BC$4,$BW36="派遣＿相手国"),(DATEDIF('【B1(3)】派遣・受入実績'!$V45,'【B1(3)】派遣・受入実績'!$Y45,"d")),"")</f>
        <v>#N/A</v>
      </c>
      <c r="BD36" s="62" t="e">
        <f>IF(AND($BV36=$BD$4,$BW36="派遣＿相手国"),(DATEDIF('【B1(3)】派遣・受入実績'!$V45,'【B1(3)】派遣・受入実績'!$Y45,"d")),"")</f>
        <v>#N/A</v>
      </c>
      <c r="BE36" s="62" t="e">
        <f>IF(AND($BV36=$BE$4,$BW36="派遣＿相手国"),(DATEDIF('【B1(3)】派遣・受入実績'!$V45,'【B1(3)】派遣・受入実績'!$Y45,"d")),"")</f>
        <v>#N/A</v>
      </c>
      <c r="BF36" s="62" t="e">
        <f>IF(AND($BV36=$BF$4,$BW36="派遣＿相手国"),(DATEDIF('【B1(3)】派遣・受入実績'!$V45,'【B1(3)】派遣・受入実績'!$Y45,"d")),"")</f>
        <v>#N/A</v>
      </c>
      <c r="BG36" s="62" t="e">
        <f>IF(AND($BV36=$BG$4,CONCATENATE($BW36,$BX36)="受入有"),(DATEDIF('【B1(3)】派遣・受入実績'!$V45,'【B1(3)】派遣・受入実績'!$Y45,"d")),"")</f>
        <v>#N/A</v>
      </c>
      <c r="BH36" s="62" t="e">
        <f>IF(AND($BV36=$BH$4,CONCATENATE($BW36,$BX36)="受入有"),(DATEDIF('【B1(3)】派遣・受入実績'!$V45,'【B1(3)】派遣・受入実績'!$Y45,"d")),"")</f>
        <v>#N/A</v>
      </c>
      <c r="BI36" s="62" t="e">
        <f>IF(AND($BV36=$BI$4,CONCATENATE($BW36,$BX36)="受入有"),(DATEDIF('【B1(3)】派遣・受入実績'!$V45,'【B1(3)】派遣・受入実績'!$Y45,"d")),"")</f>
        <v>#N/A</v>
      </c>
      <c r="BJ36" s="62" t="e">
        <f>IF(AND($BV36=$BJ$4,CONCATENATE($BW36,$BX36)="受入有"),(DATEDIF('【B1(3)】派遣・受入実績'!$V45,'【B1(3)】派遣・受入実績'!$Y45,"d")),"")</f>
        <v>#N/A</v>
      </c>
      <c r="BL36" s="70">
        <v>31</v>
      </c>
      <c r="BM36" s="62" t="e">
        <f>IF(AND(BN36&lt;&gt;"",COUNTIF(BN$6:BN35,BN36)=0),MAX($BM$6:BM35)+1,"")</f>
        <v>#N/A</v>
      </c>
      <c r="BN36" s="62" t="e">
        <f>IF(AND(BN$5=BV36,'【B1(3)】派遣・受入実績'!AJ45&lt;&gt;""),'【B1(3)】派遣・受入実績'!AJ45,"")</f>
        <v>#N/A</v>
      </c>
      <c r="BO36" s="62" t="e">
        <f>IF(AND(BP36&lt;&gt;"",COUNTIF(BP$6:BP35,BP36)=0),MAX($BO$6:BO35)+1,"")</f>
        <v>#N/A</v>
      </c>
      <c r="BP36" s="62" t="e">
        <f>IF(AND(BP$5=BV36,'【B1(3)】派遣・受入実績'!AJ45&lt;&gt;""),'【B1(3)】派遣・受入実績'!AJ45,"")</f>
        <v>#N/A</v>
      </c>
      <c r="BQ36" s="62" t="e">
        <f>IF(AND(BR36&lt;&gt;"",COUNTIF(BR$6:BR35,BR36)=0),MAX($BQ$6:BQ35)+1,"")</f>
        <v>#N/A</v>
      </c>
      <c r="BR36" s="62" t="e">
        <f>IF(AND(BR$5=BV36,'【B1(3)】派遣・受入実績'!AJ45&lt;&gt;""),'【B1(3)】派遣・受入実績'!AJ45,"")</f>
        <v>#N/A</v>
      </c>
      <c r="BS36" s="62" t="e">
        <f>IF(AND(BT36&lt;&gt;"",COUNTIF(BT$6:BT35,BT36)=0),MAX($BS$6:BS35)+1,"")</f>
        <v>#N/A</v>
      </c>
      <c r="BT36" s="62" t="e">
        <f>IF(AND(BT$5=BV36,'【B1(3)】派遣・受入実績'!AJ45&lt;&gt;""),'【B1(3)】派遣・受入実績'!AJ45,"")</f>
        <v>#N/A</v>
      </c>
      <c r="BV36" s="71">
        <f>'【B1(3)】派遣・受入実績'!D45</f>
        <v>0</v>
      </c>
      <c r="BW36" s="63">
        <f>'【B1(3)】派遣・受入実績'!F45</f>
        <v>0</v>
      </c>
      <c r="BX36" s="71" t="str">
        <f>IF('【B1(3)】派遣・受入実績'!T45="〇","有","")</f>
        <v/>
      </c>
      <c r="BY36" s="64" t="str">
        <f t="shared" si="1"/>
        <v>00</v>
      </c>
    </row>
    <row r="37" spans="9:118" ht="14.25" customHeight="1">
      <c r="I37" s="62"/>
      <c r="J37" s="62"/>
      <c r="K37" s="62"/>
      <c r="L37" s="62"/>
      <c r="M37" s="43"/>
      <c r="O37" s="62" t="str">
        <f>IF(OR('【B1(1)】日本側参加者リスト'!N42="",'【B1(1)】日本側参加者リスト'!AU42=1),"",'【B1(1)】日本側参加者リスト'!N42)</f>
        <v/>
      </c>
      <c r="P37" s="62" t="str">
        <f>IF(OR('【B1(2)】相手国側参加者リスト'!K42="",'【B1(2)】相手国側参加者リスト'!AU42=1),"",'【B1(2)】相手国側参加者リスト'!K42)</f>
        <v/>
      </c>
      <c r="AB37" s="46">
        <f>'【B1(4)】研究発表'!D45</f>
        <v>0</v>
      </c>
      <c r="AC37" s="71">
        <f>'【B1(4)】研究発表'!F45</f>
        <v>0</v>
      </c>
      <c r="AD37" s="46" t="str">
        <f>IF(MID(AC37,2,2)="学会",IF('【B1(4)】研究発表'!AL45="〇","〇",""),"")</f>
        <v/>
      </c>
      <c r="AE37" s="64" t="str">
        <f t="shared" si="3"/>
        <v>00</v>
      </c>
      <c r="AW37" s="33"/>
      <c r="AX37" s="33"/>
      <c r="AY37" s="33"/>
      <c r="AZ37" s="33"/>
      <c r="BA37" s="317"/>
      <c r="BB37" s="70">
        <v>32</v>
      </c>
      <c r="BC37" s="62" t="e">
        <f>IF(AND($BV37=$BC$4,$BW37="派遣＿相手国"),(DATEDIF('【B1(3)】派遣・受入実績'!$V46,'【B1(3)】派遣・受入実績'!$Y46,"d")),"")</f>
        <v>#N/A</v>
      </c>
      <c r="BD37" s="62" t="e">
        <f>IF(AND($BV37=$BD$4,$BW37="派遣＿相手国"),(DATEDIF('【B1(3)】派遣・受入実績'!$V46,'【B1(3)】派遣・受入実績'!$Y46,"d")),"")</f>
        <v>#N/A</v>
      </c>
      <c r="BE37" s="62" t="e">
        <f>IF(AND($BV37=$BE$4,$BW37="派遣＿相手国"),(DATEDIF('【B1(3)】派遣・受入実績'!$V46,'【B1(3)】派遣・受入実績'!$Y46,"d")),"")</f>
        <v>#N/A</v>
      </c>
      <c r="BF37" s="62" t="e">
        <f>IF(AND($BV37=$BF$4,$BW37="派遣＿相手国"),(DATEDIF('【B1(3)】派遣・受入実績'!$V46,'【B1(3)】派遣・受入実績'!$Y46,"d")),"")</f>
        <v>#N/A</v>
      </c>
      <c r="BG37" s="62" t="e">
        <f>IF(AND($BV37=$BG$4,CONCATENATE($BW37,$BX37)="受入有"),(DATEDIF('【B1(3)】派遣・受入実績'!$V46,'【B1(3)】派遣・受入実績'!$Y46,"d")),"")</f>
        <v>#N/A</v>
      </c>
      <c r="BH37" s="62" t="e">
        <f>IF(AND($BV37=$BH$4,CONCATENATE($BW37,$BX37)="受入有"),(DATEDIF('【B1(3)】派遣・受入実績'!$V46,'【B1(3)】派遣・受入実績'!$Y46,"d")),"")</f>
        <v>#N/A</v>
      </c>
      <c r="BI37" s="62" t="e">
        <f>IF(AND($BV37=$BI$4,CONCATENATE($BW37,$BX37)="受入有"),(DATEDIF('【B1(3)】派遣・受入実績'!$V46,'【B1(3)】派遣・受入実績'!$Y46,"d")),"")</f>
        <v>#N/A</v>
      </c>
      <c r="BJ37" s="62" t="e">
        <f>IF(AND($BV37=$BJ$4,CONCATENATE($BW37,$BX37)="受入有"),(DATEDIF('【B1(3)】派遣・受入実績'!$V46,'【B1(3)】派遣・受入実績'!$Y46,"d")),"")</f>
        <v>#N/A</v>
      </c>
      <c r="BL37" s="70">
        <v>32</v>
      </c>
      <c r="BM37" s="62" t="e">
        <f>IF(AND(BN37&lt;&gt;"",COUNTIF(BN$6:BN36,BN37)=0),MAX($BM$6:BM36)+1,"")</f>
        <v>#N/A</v>
      </c>
      <c r="BN37" s="62" t="e">
        <f>IF(AND(BN$5=BV37,'【B1(3)】派遣・受入実績'!AJ46&lt;&gt;""),'【B1(3)】派遣・受入実績'!AJ46,"")</f>
        <v>#N/A</v>
      </c>
      <c r="BO37" s="62" t="e">
        <f>IF(AND(BP37&lt;&gt;"",COUNTIF(BP$6:BP36,BP37)=0),MAX($BO$6:BO36)+1,"")</f>
        <v>#N/A</v>
      </c>
      <c r="BP37" s="62" t="e">
        <f>IF(AND(BP$5=BV37,'【B1(3)】派遣・受入実績'!AJ46&lt;&gt;""),'【B1(3)】派遣・受入実績'!AJ46,"")</f>
        <v>#N/A</v>
      </c>
      <c r="BQ37" s="62" t="e">
        <f>IF(AND(BR37&lt;&gt;"",COUNTIF(BR$6:BR36,BR37)=0),MAX($BQ$6:BQ36)+1,"")</f>
        <v>#N/A</v>
      </c>
      <c r="BR37" s="62" t="e">
        <f>IF(AND(BR$5=BV37,'【B1(3)】派遣・受入実績'!AJ46&lt;&gt;""),'【B1(3)】派遣・受入実績'!AJ46,"")</f>
        <v>#N/A</v>
      </c>
      <c r="BS37" s="62" t="e">
        <f>IF(AND(BT37&lt;&gt;"",COUNTIF(BT$6:BT36,BT37)=0),MAX($BS$6:BS36)+1,"")</f>
        <v>#N/A</v>
      </c>
      <c r="BT37" s="62" t="e">
        <f>IF(AND(BT$5=BV37,'【B1(3)】派遣・受入実績'!AJ46&lt;&gt;""),'【B1(3)】派遣・受入実績'!AJ46,"")</f>
        <v>#N/A</v>
      </c>
      <c r="BV37" s="71">
        <f>'【B1(3)】派遣・受入実績'!D46</f>
        <v>0</v>
      </c>
      <c r="BW37" s="63">
        <f>'【B1(3)】派遣・受入実績'!F46</f>
        <v>0</v>
      </c>
      <c r="BX37" s="71" t="str">
        <f>IF('【B1(3)】派遣・受入実績'!T46="〇","有","")</f>
        <v/>
      </c>
      <c r="BY37" s="64" t="str">
        <f t="shared" si="1"/>
        <v>00</v>
      </c>
    </row>
    <row r="38" spans="9:118" ht="14.25" customHeight="1">
      <c r="I38" s="62"/>
      <c r="J38" s="62"/>
      <c r="K38" s="62"/>
      <c r="L38" s="62"/>
      <c r="M38" s="43"/>
      <c r="O38" s="62" t="str">
        <f>IF(OR('【B1(1)】日本側参加者リスト'!N43="",'【B1(1)】日本側参加者リスト'!AU43=1),"",'【B1(1)】日本側参加者リスト'!N43)</f>
        <v/>
      </c>
      <c r="P38" s="62" t="str">
        <f>IF(OR('【B1(2)】相手国側参加者リスト'!K43="",'【B1(2)】相手国側参加者リスト'!AU43=1),"",'【B1(2)】相手国側参加者リスト'!K43)</f>
        <v/>
      </c>
      <c r="AB38" s="46">
        <f>'【B1(4)】研究発表'!D46</f>
        <v>0</v>
      </c>
      <c r="AC38" s="71">
        <f>'【B1(4)】研究発表'!F46</f>
        <v>0</v>
      </c>
      <c r="AD38" s="46" t="str">
        <f>IF(MID(AC38,2,2)="学会",IF('【B1(4)】研究発表'!AL46="〇","〇",""),"")</f>
        <v/>
      </c>
      <c r="AE38" s="64" t="str">
        <f t="shared" si="3"/>
        <v>00</v>
      </c>
      <c r="AW38" s="33"/>
      <c r="AX38" s="33"/>
      <c r="AY38" s="33"/>
      <c r="AZ38" s="33"/>
      <c r="BA38" s="317"/>
      <c r="BB38" s="70">
        <v>33</v>
      </c>
      <c r="BC38" s="62" t="e">
        <f>IF(AND($BV38=$BC$4,$BW38="派遣＿相手国"),(DATEDIF('【B1(3)】派遣・受入実績'!$V47,'【B1(3)】派遣・受入実績'!$Y47,"d")),"")</f>
        <v>#N/A</v>
      </c>
      <c r="BD38" s="62" t="e">
        <f>IF(AND($BV38=$BD$4,$BW38="派遣＿相手国"),(DATEDIF('【B1(3)】派遣・受入実績'!$V47,'【B1(3)】派遣・受入実績'!$Y47,"d")),"")</f>
        <v>#N/A</v>
      </c>
      <c r="BE38" s="62" t="e">
        <f>IF(AND($BV38=$BE$4,$BW38="派遣＿相手国"),(DATEDIF('【B1(3)】派遣・受入実績'!$V47,'【B1(3)】派遣・受入実績'!$Y47,"d")),"")</f>
        <v>#N/A</v>
      </c>
      <c r="BF38" s="62" t="e">
        <f>IF(AND($BV38=$BF$4,$BW38="派遣＿相手国"),(DATEDIF('【B1(3)】派遣・受入実績'!$V47,'【B1(3)】派遣・受入実績'!$Y47,"d")),"")</f>
        <v>#N/A</v>
      </c>
      <c r="BG38" s="62" t="e">
        <f>IF(AND($BV38=$BG$4,CONCATENATE($BW38,$BX38)="受入有"),(DATEDIF('【B1(3)】派遣・受入実績'!$V47,'【B1(3)】派遣・受入実績'!$Y47,"d")),"")</f>
        <v>#N/A</v>
      </c>
      <c r="BH38" s="62" t="e">
        <f>IF(AND($BV38=$BH$4,CONCATENATE($BW38,$BX38)="受入有"),(DATEDIF('【B1(3)】派遣・受入実績'!$V47,'【B1(3)】派遣・受入実績'!$Y47,"d")),"")</f>
        <v>#N/A</v>
      </c>
      <c r="BI38" s="62" t="e">
        <f>IF(AND($BV38=$BI$4,CONCATENATE($BW38,$BX38)="受入有"),(DATEDIF('【B1(3)】派遣・受入実績'!$V47,'【B1(3)】派遣・受入実績'!$Y47,"d")),"")</f>
        <v>#N/A</v>
      </c>
      <c r="BJ38" s="62" t="e">
        <f>IF(AND($BV38=$BJ$4,CONCATENATE($BW38,$BX38)="受入有"),(DATEDIF('【B1(3)】派遣・受入実績'!$V47,'【B1(3)】派遣・受入実績'!$Y47,"d")),"")</f>
        <v>#N/A</v>
      </c>
      <c r="BL38" s="70">
        <v>33</v>
      </c>
      <c r="BM38" s="62" t="e">
        <f>IF(AND(BN38&lt;&gt;"",COUNTIF(BN$6:BN37,BN38)=0),MAX($BM$6:BM37)+1,"")</f>
        <v>#N/A</v>
      </c>
      <c r="BN38" s="62" t="e">
        <f>IF(AND(BN$5=BV38,'【B1(3)】派遣・受入実績'!AJ47&lt;&gt;""),'【B1(3)】派遣・受入実績'!AJ47,"")</f>
        <v>#N/A</v>
      </c>
      <c r="BO38" s="62" t="e">
        <f>IF(AND(BP38&lt;&gt;"",COUNTIF(BP$6:BP37,BP38)=0),MAX($BO$6:BO37)+1,"")</f>
        <v>#N/A</v>
      </c>
      <c r="BP38" s="62" t="e">
        <f>IF(AND(BP$5=BV38,'【B1(3)】派遣・受入実績'!AJ47&lt;&gt;""),'【B1(3)】派遣・受入実績'!AJ47,"")</f>
        <v>#N/A</v>
      </c>
      <c r="BQ38" s="62" t="e">
        <f>IF(AND(BR38&lt;&gt;"",COUNTIF(BR$6:BR37,BR38)=0),MAX($BQ$6:BQ37)+1,"")</f>
        <v>#N/A</v>
      </c>
      <c r="BR38" s="62" t="e">
        <f>IF(AND(BR$5=BV38,'【B1(3)】派遣・受入実績'!AJ47&lt;&gt;""),'【B1(3)】派遣・受入実績'!AJ47,"")</f>
        <v>#N/A</v>
      </c>
      <c r="BS38" s="62" t="e">
        <f>IF(AND(BT38&lt;&gt;"",COUNTIF(BT$6:BT37,BT38)=0),MAX($BS$6:BS37)+1,"")</f>
        <v>#N/A</v>
      </c>
      <c r="BT38" s="62" t="e">
        <f>IF(AND(BT$5=BV38,'【B1(3)】派遣・受入実績'!AJ47&lt;&gt;""),'【B1(3)】派遣・受入実績'!AJ47,"")</f>
        <v>#N/A</v>
      </c>
      <c r="BV38" s="71">
        <f>'【B1(3)】派遣・受入実績'!D47</f>
        <v>0</v>
      </c>
      <c r="BW38" s="63">
        <f>'【B1(3)】派遣・受入実績'!F47</f>
        <v>0</v>
      </c>
      <c r="BX38" s="71" t="str">
        <f>IF('【B1(3)】派遣・受入実績'!T47="〇","有","")</f>
        <v/>
      </c>
      <c r="BY38" s="64" t="str">
        <f t="shared" ref="BY38:BY69" si="21">CONCATENATE(BV38,BW38,BX38)</f>
        <v>00</v>
      </c>
    </row>
    <row r="39" spans="9:118" ht="14.25" customHeight="1">
      <c r="I39" s="62"/>
      <c r="J39" s="62"/>
      <c r="K39" s="62"/>
      <c r="L39" s="62"/>
      <c r="M39" s="43"/>
      <c r="O39" s="62" t="str">
        <f>IF(OR('【B1(1)】日本側参加者リスト'!N44="",'【B1(1)】日本側参加者リスト'!AU44=1),"",'【B1(1)】日本側参加者リスト'!N44)</f>
        <v/>
      </c>
      <c r="P39" s="62" t="str">
        <f>IF(OR('【B1(2)】相手国側参加者リスト'!K44="",'【B1(2)】相手国側参加者リスト'!AU44=1),"",'【B1(2)】相手国側参加者リスト'!K44)</f>
        <v/>
      </c>
      <c r="AB39" s="46">
        <f>'【B1(4)】研究発表'!D47</f>
        <v>0</v>
      </c>
      <c r="AC39" s="71">
        <f>'【B1(4)】研究発表'!F47</f>
        <v>0</v>
      </c>
      <c r="AD39" s="46" t="str">
        <f>IF(MID(AC39,2,2)="学会",IF('【B1(4)】研究発表'!AL47="〇","〇",""),"")</f>
        <v/>
      </c>
      <c r="AE39" s="64" t="str">
        <f t="shared" si="3"/>
        <v>00</v>
      </c>
      <c r="AW39" s="33"/>
      <c r="AX39" s="33"/>
      <c r="AY39" s="33"/>
      <c r="AZ39" s="33"/>
      <c r="BA39" s="317"/>
      <c r="BB39" s="70">
        <v>34</v>
      </c>
      <c r="BC39" s="62" t="e">
        <f>IF(AND($BV39=$BC$4,$BW39="派遣＿相手国"),(DATEDIF('【B1(3)】派遣・受入実績'!$V48,'【B1(3)】派遣・受入実績'!$Y48,"d")),"")</f>
        <v>#N/A</v>
      </c>
      <c r="BD39" s="62" t="e">
        <f>IF(AND($BV39=$BD$4,$BW39="派遣＿相手国"),(DATEDIF('【B1(3)】派遣・受入実績'!$V48,'【B1(3)】派遣・受入実績'!$Y48,"d")),"")</f>
        <v>#N/A</v>
      </c>
      <c r="BE39" s="62" t="e">
        <f>IF(AND($BV39=$BE$4,$BW39="派遣＿相手国"),(DATEDIF('【B1(3)】派遣・受入実績'!$V48,'【B1(3)】派遣・受入実績'!$Y48,"d")),"")</f>
        <v>#N/A</v>
      </c>
      <c r="BF39" s="62" t="e">
        <f>IF(AND($BV39=$BF$4,$BW39="派遣＿相手国"),(DATEDIF('【B1(3)】派遣・受入実績'!$V48,'【B1(3)】派遣・受入実績'!$Y48,"d")),"")</f>
        <v>#N/A</v>
      </c>
      <c r="BG39" s="62" t="e">
        <f>IF(AND($BV39=$BG$4,CONCATENATE($BW39,$BX39)="受入有"),(DATEDIF('【B1(3)】派遣・受入実績'!$V48,'【B1(3)】派遣・受入実績'!$Y48,"d")),"")</f>
        <v>#N/A</v>
      </c>
      <c r="BH39" s="62" t="e">
        <f>IF(AND($BV39=$BH$4,CONCATENATE($BW39,$BX39)="受入有"),(DATEDIF('【B1(3)】派遣・受入実績'!$V48,'【B1(3)】派遣・受入実績'!$Y48,"d")),"")</f>
        <v>#N/A</v>
      </c>
      <c r="BI39" s="62" t="e">
        <f>IF(AND($BV39=$BI$4,CONCATENATE($BW39,$BX39)="受入有"),(DATEDIF('【B1(3)】派遣・受入実績'!$V48,'【B1(3)】派遣・受入実績'!$Y48,"d")),"")</f>
        <v>#N/A</v>
      </c>
      <c r="BJ39" s="62" t="e">
        <f>IF(AND($BV39=$BJ$4,CONCATENATE($BW39,$BX39)="受入有"),(DATEDIF('【B1(3)】派遣・受入実績'!$V48,'【B1(3)】派遣・受入実績'!$Y48,"d")),"")</f>
        <v>#N/A</v>
      </c>
      <c r="BL39" s="70">
        <v>34</v>
      </c>
      <c r="BM39" s="62" t="e">
        <f>IF(AND(BN39&lt;&gt;"",COUNTIF(BN$6:BN38,BN39)=0),MAX($BM$6:BM38)+1,"")</f>
        <v>#N/A</v>
      </c>
      <c r="BN39" s="62" t="e">
        <f>IF(AND(BN$5=BV39,'【B1(3)】派遣・受入実績'!AJ48&lt;&gt;""),'【B1(3)】派遣・受入実績'!AJ48,"")</f>
        <v>#N/A</v>
      </c>
      <c r="BO39" s="62" t="e">
        <f>IF(AND(BP39&lt;&gt;"",COUNTIF(BP$6:BP38,BP39)=0),MAX($BO$6:BO38)+1,"")</f>
        <v>#N/A</v>
      </c>
      <c r="BP39" s="62" t="e">
        <f>IF(AND(BP$5=BV39,'【B1(3)】派遣・受入実績'!AJ48&lt;&gt;""),'【B1(3)】派遣・受入実績'!AJ48,"")</f>
        <v>#N/A</v>
      </c>
      <c r="BQ39" s="62" t="e">
        <f>IF(AND(BR39&lt;&gt;"",COUNTIF(BR$6:BR38,BR39)=0),MAX($BQ$6:BQ38)+1,"")</f>
        <v>#N/A</v>
      </c>
      <c r="BR39" s="62" t="e">
        <f>IF(AND(BR$5=BV39,'【B1(3)】派遣・受入実績'!AJ48&lt;&gt;""),'【B1(3)】派遣・受入実績'!AJ48,"")</f>
        <v>#N/A</v>
      </c>
      <c r="BS39" s="62" t="e">
        <f>IF(AND(BT39&lt;&gt;"",COUNTIF(BT$6:BT38,BT39)=0),MAX($BS$6:BS38)+1,"")</f>
        <v>#N/A</v>
      </c>
      <c r="BT39" s="62" t="e">
        <f>IF(AND(BT$5=BV39,'【B1(3)】派遣・受入実績'!AJ48&lt;&gt;""),'【B1(3)】派遣・受入実績'!AJ48,"")</f>
        <v>#N/A</v>
      </c>
      <c r="BV39" s="71">
        <f>'【B1(3)】派遣・受入実績'!D48</f>
        <v>0</v>
      </c>
      <c r="BW39" s="63">
        <f>'【B1(3)】派遣・受入実績'!F48</f>
        <v>0</v>
      </c>
      <c r="BX39" s="71" t="str">
        <f>IF('【B1(3)】派遣・受入実績'!T48="〇","有","")</f>
        <v/>
      </c>
      <c r="BY39" s="64" t="str">
        <f t="shared" si="21"/>
        <v>00</v>
      </c>
    </row>
    <row r="40" spans="9:118" ht="14.25" customHeight="1">
      <c r="I40" s="62"/>
      <c r="J40" s="62"/>
      <c r="K40" s="62"/>
      <c r="L40" s="62"/>
      <c r="M40" s="43"/>
      <c r="O40" s="62" t="str">
        <f>IF(OR('【B1(1)】日本側参加者リスト'!N45="",'【B1(1)】日本側参加者リスト'!AU45=1),"",'【B1(1)】日本側参加者リスト'!N45)</f>
        <v/>
      </c>
      <c r="P40" s="62" t="str">
        <f>IF(OR('【B1(2)】相手国側参加者リスト'!K45="",'【B1(2)】相手国側参加者リスト'!AU45=1),"",'【B1(2)】相手国側参加者リスト'!K45)</f>
        <v/>
      </c>
      <c r="AB40" s="46">
        <f>'【B1(4)】研究発表'!D48</f>
        <v>0</v>
      </c>
      <c r="AC40" s="71">
        <f>'【B1(4)】研究発表'!F48</f>
        <v>0</v>
      </c>
      <c r="AD40" s="46" t="str">
        <f>IF(MID(AC40,2,2)="学会",IF('【B1(4)】研究発表'!AL48="〇","〇",""),"")</f>
        <v/>
      </c>
      <c r="AE40" s="64" t="str">
        <f t="shared" si="3"/>
        <v>00</v>
      </c>
      <c r="AW40" s="33"/>
      <c r="AX40" s="33"/>
      <c r="AY40" s="33"/>
      <c r="AZ40" s="33"/>
      <c r="BA40" s="317"/>
      <c r="BB40" s="70">
        <v>35</v>
      </c>
      <c r="BC40" s="62" t="e">
        <f>IF(AND($BV40=$BC$4,$BW40="派遣＿相手国"),(DATEDIF('【B1(3)】派遣・受入実績'!$V49,'【B1(3)】派遣・受入実績'!$Y49,"d")),"")</f>
        <v>#N/A</v>
      </c>
      <c r="BD40" s="62" t="e">
        <f>IF(AND($BV40=$BD$4,$BW40="派遣＿相手国"),(DATEDIF('【B1(3)】派遣・受入実績'!$V49,'【B1(3)】派遣・受入実績'!$Y49,"d")),"")</f>
        <v>#N/A</v>
      </c>
      <c r="BE40" s="62" t="e">
        <f>IF(AND($BV40=$BE$4,$BW40="派遣＿相手国"),(DATEDIF('【B1(3)】派遣・受入実績'!$V49,'【B1(3)】派遣・受入実績'!$Y49,"d")),"")</f>
        <v>#N/A</v>
      </c>
      <c r="BF40" s="62" t="e">
        <f>IF(AND($BV40=$BF$4,$BW40="派遣＿相手国"),(DATEDIF('【B1(3)】派遣・受入実績'!$V49,'【B1(3)】派遣・受入実績'!$Y49,"d")),"")</f>
        <v>#N/A</v>
      </c>
      <c r="BG40" s="62" t="e">
        <f>IF(AND($BV40=$BG$4,CONCATENATE($BW40,$BX40)="受入有"),(DATEDIF('【B1(3)】派遣・受入実績'!$V49,'【B1(3)】派遣・受入実績'!$Y49,"d")),"")</f>
        <v>#N/A</v>
      </c>
      <c r="BH40" s="62" t="e">
        <f>IF(AND($BV40=$BH$4,CONCATENATE($BW40,$BX40)="受入有"),(DATEDIF('【B1(3)】派遣・受入実績'!$V49,'【B1(3)】派遣・受入実績'!$Y49,"d")),"")</f>
        <v>#N/A</v>
      </c>
      <c r="BI40" s="62" t="e">
        <f>IF(AND($BV40=$BI$4,CONCATENATE($BW40,$BX40)="受入有"),(DATEDIF('【B1(3)】派遣・受入実績'!$V49,'【B1(3)】派遣・受入実績'!$Y49,"d")),"")</f>
        <v>#N/A</v>
      </c>
      <c r="BJ40" s="62" t="e">
        <f>IF(AND($BV40=$BJ$4,CONCATENATE($BW40,$BX40)="受入有"),(DATEDIF('【B1(3)】派遣・受入実績'!$V49,'【B1(3)】派遣・受入実績'!$Y49,"d")),"")</f>
        <v>#N/A</v>
      </c>
      <c r="BL40" s="70">
        <v>35</v>
      </c>
      <c r="BM40" s="62" t="e">
        <f>IF(AND(BN40&lt;&gt;"",COUNTIF(BN$6:BN39,BN40)=0),MAX($BM$6:BM39)+1,"")</f>
        <v>#N/A</v>
      </c>
      <c r="BN40" s="62" t="e">
        <f>IF(AND(BN$5=BV40,'【B1(3)】派遣・受入実績'!AJ49&lt;&gt;""),'【B1(3)】派遣・受入実績'!AJ49,"")</f>
        <v>#N/A</v>
      </c>
      <c r="BO40" s="62" t="e">
        <f>IF(AND(BP40&lt;&gt;"",COUNTIF(BP$6:BP39,BP40)=0),MAX($BO$6:BO39)+1,"")</f>
        <v>#N/A</v>
      </c>
      <c r="BP40" s="62" t="e">
        <f>IF(AND(BP$5=BV40,'【B1(3)】派遣・受入実績'!AJ49&lt;&gt;""),'【B1(3)】派遣・受入実績'!AJ49,"")</f>
        <v>#N/A</v>
      </c>
      <c r="BQ40" s="62" t="e">
        <f>IF(AND(BR40&lt;&gt;"",COUNTIF(BR$6:BR39,BR40)=0),MAX($BQ$6:BQ39)+1,"")</f>
        <v>#N/A</v>
      </c>
      <c r="BR40" s="62" t="e">
        <f>IF(AND(BR$5=BV40,'【B1(3)】派遣・受入実績'!AJ49&lt;&gt;""),'【B1(3)】派遣・受入実績'!AJ49,"")</f>
        <v>#N/A</v>
      </c>
      <c r="BS40" s="62" t="e">
        <f>IF(AND(BT40&lt;&gt;"",COUNTIF(BT$6:BT39,BT40)=0),MAX($BS$6:BS39)+1,"")</f>
        <v>#N/A</v>
      </c>
      <c r="BT40" s="62" t="e">
        <f>IF(AND(BT$5=BV40,'【B1(3)】派遣・受入実績'!AJ49&lt;&gt;""),'【B1(3)】派遣・受入実績'!AJ49,"")</f>
        <v>#N/A</v>
      </c>
      <c r="BV40" s="71">
        <f>'【B1(3)】派遣・受入実績'!D49</f>
        <v>0</v>
      </c>
      <c r="BW40" s="63">
        <f>'【B1(3)】派遣・受入実績'!F49</f>
        <v>0</v>
      </c>
      <c r="BX40" s="71" t="str">
        <f>IF('【B1(3)】派遣・受入実績'!T49="〇","有","")</f>
        <v/>
      </c>
      <c r="BY40" s="64" t="str">
        <f t="shared" si="21"/>
        <v>00</v>
      </c>
      <c r="CA40" s="35"/>
      <c r="CB40" s="35"/>
      <c r="CC40" s="123"/>
      <c r="CD40" s="91"/>
      <c r="CE40" s="91"/>
      <c r="CF40" s="91"/>
      <c r="CG40" s="91"/>
      <c r="CH40" s="124"/>
    </row>
    <row r="41" spans="9:118" ht="14.25" customHeight="1">
      <c r="I41" s="62"/>
      <c r="J41" s="62"/>
      <c r="K41" s="62"/>
      <c r="L41" s="62"/>
      <c r="M41" s="43"/>
      <c r="O41" s="62" t="str">
        <f>IF(OR('【B1(1)】日本側参加者リスト'!N46="",'【B1(1)】日本側参加者リスト'!AU46=1),"",'【B1(1)】日本側参加者リスト'!N46)</f>
        <v/>
      </c>
      <c r="P41" s="62" t="str">
        <f>IF(OR('【B1(2)】相手国側参加者リスト'!K46="",'【B1(2)】相手国側参加者リスト'!AU46=1),"",'【B1(2)】相手国側参加者リスト'!K46)</f>
        <v/>
      </c>
      <c r="AB41" s="46">
        <f>'【B1(4)】研究発表'!D49</f>
        <v>0</v>
      </c>
      <c r="AC41" s="71">
        <f>'【B1(4)】研究発表'!F49</f>
        <v>0</v>
      </c>
      <c r="AD41" s="46" t="str">
        <f>IF(MID(AC41,2,2)="学会",IF('【B1(4)】研究発表'!AL49="〇","〇",""),"")</f>
        <v/>
      </c>
      <c r="AE41" s="64" t="str">
        <f t="shared" si="3"/>
        <v>00</v>
      </c>
      <c r="AW41" s="33"/>
      <c r="AX41" s="33"/>
      <c r="AY41" s="33"/>
      <c r="AZ41" s="33"/>
      <c r="BA41" s="317"/>
      <c r="BB41" s="70">
        <v>36</v>
      </c>
      <c r="BC41" s="62" t="e">
        <f>IF(AND($BV41=$BC$4,$BW41="派遣＿相手国"),(DATEDIF('【B1(3)】派遣・受入実績'!$V50,'【B1(3)】派遣・受入実績'!$Y50,"d")),"")</f>
        <v>#N/A</v>
      </c>
      <c r="BD41" s="62" t="e">
        <f>IF(AND($BV41=$BD$4,$BW41="派遣＿相手国"),(DATEDIF('【B1(3)】派遣・受入実績'!$V50,'【B1(3)】派遣・受入実績'!$Y50,"d")),"")</f>
        <v>#N/A</v>
      </c>
      <c r="BE41" s="62" t="e">
        <f>IF(AND($BV41=$BE$4,$BW41="派遣＿相手国"),(DATEDIF('【B1(3)】派遣・受入実績'!$V50,'【B1(3)】派遣・受入実績'!$Y50,"d")),"")</f>
        <v>#N/A</v>
      </c>
      <c r="BF41" s="62" t="e">
        <f>IF(AND($BV41=$BF$4,$BW41="派遣＿相手国"),(DATEDIF('【B1(3)】派遣・受入実績'!$V50,'【B1(3)】派遣・受入実績'!$Y50,"d")),"")</f>
        <v>#N/A</v>
      </c>
      <c r="BG41" s="62" t="e">
        <f>IF(AND($BV41=$BG$4,CONCATENATE($BW41,$BX41)="受入有"),(DATEDIF('【B1(3)】派遣・受入実績'!$V50,'【B1(3)】派遣・受入実績'!$Y50,"d")),"")</f>
        <v>#N/A</v>
      </c>
      <c r="BH41" s="62" t="e">
        <f>IF(AND($BV41=$BH$4,CONCATENATE($BW41,$BX41)="受入有"),(DATEDIF('【B1(3)】派遣・受入実績'!$V50,'【B1(3)】派遣・受入実績'!$Y50,"d")),"")</f>
        <v>#N/A</v>
      </c>
      <c r="BI41" s="62" t="e">
        <f>IF(AND($BV41=$BI$4,CONCATENATE($BW41,$BX41)="受入有"),(DATEDIF('【B1(3)】派遣・受入実績'!$V50,'【B1(3)】派遣・受入実績'!$Y50,"d")),"")</f>
        <v>#N/A</v>
      </c>
      <c r="BJ41" s="62" t="e">
        <f>IF(AND($BV41=$BJ$4,CONCATENATE($BW41,$BX41)="受入有"),(DATEDIF('【B1(3)】派遣・受入実績'!$V50,'【B1(3)】派遣・受入実績'!$Y50,"d")),"")</f>
        <v>#N/A</v>
      </c>
      <c r="BL41" s="70">
        <v>36</v>
      </c>
      <c r="BM41" s="62" t="e">
        <f>IF(AND(BN41&lt;&gt;"",COUNTIF(BN$6:BN40,BN41)=0),MAX($BM$6:BM40)+1,"")</f>
        <v>#N/A</v>
      </c>
      <c r="BN41" s="62" t="e">
        <f>IF(AND(BN$5=BV41,'【B1(3)】派遣・受入実績'!AJ50&lt;&gt;""),'【B1(3)】派遣・受入実績'!AJ50,"")</f>
        <v>#N/A</v>
      </c>
      <c r="BO41" s="62" t="e">
        <f>IF(AND(BP41&lt;&gt;"",COUNTIF(BP$6:BP40,BP41)=0),MAX($BO$6:BO40)+1,"")</f>
        <v>#N/A</v>
      </c>
      <c r="BP41" s="62" t="e">
        <f>IF(AND(BP$5=BV41,'【B1(3)】派遣・受入実績'!AJ50&lt;&gt;""),'【B1(3)】派遣・受入実績'!AJ50,"")</f>
        <v>#N/A</v>
      </c>
      <c r="BQ41" s="62" t="e">
        <f>IF(AND(BR41&lt;&gt;"",COUNTIF(BR$6:BR40,BR41)=0),MAX($BQ$6:BQ40)+1,"")</f>
        <v>#N/A</v>
      </c>
      <c r="BR41" s="62" t="e">
        <f>IF(AND(BR$5=BV41,'【B1(3)】派遣・受入実績'!AJ50&lt;&gt;""),'【B1(3)】派遣・受入実績'!AJ50,"")</f>
        <v>#N/A</v>
      </c>
      <c r="BS41" s="62" t="e">
        <f>IF(AND(BT41&lt;&gt;"",COUNTIF(BT$6:BT40,BT41)=0),MAX($BS$6:BS40)+1,"")</f>
        <v>#N/A</v>
      </c>
      <c r="BT41" s="62" t="e">
        <f>IF(AND(BT$5=BV41,'【B1(3)】派遣・受入実績'!AJ50&lt;&gt;""),'【B1(3)】派遣・受入実績'!AJ50,"")</f>
        <v>#N/A</v>
      </c>
      <c r="BV41" s="71">
        <f>'【B1(3)】派遣・受入実績'!D50</f>
        <v>0</v>
      </c>
      <c r="BW41" s="63">
        <f>'【B1(3)】派遣・受入実績'!F50</f>
        <v>0</v>
      </c>
      <c r="BX41" s="71" t="str">
        <f>IF('【B1(3)】派遣・受入実績'!T50="〇","有","")</f>
        <v/>
      </c>
      <c r="BY41" s="64" t="str">
        <f t="shared" si="21"/>
        <v>00</v>
      </c>
      <c r="CA41" s="35"/>
      <c r="CB41" s="35"/>
      <c r="CC41" s="125"/>
      <c r="CD41" s="100"/>
      <c r="CE41" s="126"/>
      <c r="CF41" s="126"/>
      <c r="CG41" s="126"/>
      <c r="CH41" s="127"/>
    </row>
    <row r="42" spans="9:118" ht="14.25" customHeight="1">
      <c r="I42" s="62"/>
      <c r="J42" s="62"/>
      <c r="K42" s="62"/>
      <c r="L42" s="62"/>
      <c r="M42" s="43"/>
      <c r="O42" s="62" t="str">
        <f>IF(OR('【B1(1)】日本側参加者リスト'!N47="",'【B1(1)】日本側参加者リスト'!AU47=1),"",'【B1(1)】日本側参加者リスト'!N47)</f>
        <v/>
      </c>
      <c r="P42" s="62" t="str">
        <f>IF(OR('【B1(2)】相手国側参加者リスト'!K47="",'【B1(2)】相手国側参加者リスト'!AU47=1),"",'【B1(2)】相手国側参加者リスト'!K47)</f>
        <v/>
      </c>
      <c r="AB42" s="46">
        <f>'【B1(4)】研究発表'!D50</f>
        <v>0</v>
      </c>
      <c r="AC42" s="71">
        <f>'【B1(4)】研究発表'!F50</f>
        <v>0</v>
      </c>
      <c r="AD42" s="46" t="str">
        <f>IF(MID(AC42,2,2)="学会",IF('【B1(4)】研究発表'!AL50="〇","〇",""),"")</f>
        <v/>
      </c>
      <c r="AE42" s="64" t="str">
        <f t="shared" si="3"/>
        <v>00</v>
      </c>
      <c r="AW42" s="33"/>
      <c r="AX42" s="33"/>
      <c r="AY42" s="33"/>
      <c r="AZ42" s="33"/>
      <c r="BA42" s="317"/>
      <c r="BB42" s="70">
        <v>37</v>
      </c>
      <c r="BC42" s="62" t="e">
        <f>IF(AND($BV42=$BC$4,$BW42="派遣＿相手国"),(DATEDIF('【B1(3)】派遣・受入実績'!$V51,'【B1(3)】派遣・受入実績'!$Y51,"d")),"")</f>
        <v>#N/A</v>
      </c>
      <c r="BD42" s="62" t="e">
        <f>IF(AND($BV42=$BD$4,$BW42="派遣＿相手国"),(DATEDIF('【B1(3)】派遣・受入実績'!$V51,'【B1(3)】派遣・受入実績'!$Y51,"d")),"")</f>
        <v>#N/A</v>
      </c>
      <c r="BE42" s="62" t="e">
        <f>IF(AND($BV42=$BE$4,$BW42="派遣＿相手国"),(DATEDIF('【B1(3)】派遣・受入実績'!$V51,'【B1(3)】派遣・受入実績'!$Y51,"d")),"")</f>
        <v>#N/A</v>
      </c>
      <c r="BF42" s="62" t="e">
        <f>IF(AND($BV42=$BF$4,$BW42="派遣＿相手国"),(DATEDIF('【B1(3)】派遣・受入実績'!$V51,'【B1(3)】派遣・受入実績'!$Y51,"d")),"")</f>
        <v>#N/A</v>
      </c>
      <c r="BG42" s="62" t="e">
        <f>IF(AND($BV42=$BG$4,CONCATENATE($BW42,$BX42)="受入有"),(DATEDIF('【B1(3)】派遣・受入実績'!$V51,'【B1(3)】派遣・受入実績'!$Y51,"d")),"")</f>
        <v>#N/A</v>
      </c>
      <c r="BH42" s="62" t="e">
        <f>IF(AND($BV42=$BH$4,CONCATENATE($BW42,$BX42)="受入有"),(DATEDIF('【B1(3)】派遣・受入実績'!$V51,'【B1(3)】派遣・受入実績'!$Y51,"d")),"")</f>
        <v>#N/A</v>
      </c>
      <c r="BI42" s="62" t="e">
        <f>IF(AND($BV42=$BI$4,CONCATENATE($BW42,$BX42)="受入有"),(DATEDIF('【B1(3)】派遣・受入実績'!$V51,'【B1(3)】派遣・受入実績'!$Y51,"d")),"")</f>
        <v>#N/A</v>
      </c>
      <c r="BJ42" s="62" t="e">
        <f>IF(AND($BV42=$BJ$4,CONCATENATE($BW42,$BX42)="受入有"),(DATEDIF('【B1(3)】派遣・受入実績'!$V51,'【B1(3)】派遣・受入実績'!$Y51,"d")),"")</f>
        <v>#N/A</v>
      </c>
      <c r="BL42" s="70">
        <v>37</v>
      </c>
      <c r="BM42" s="62" t="e">
        <f>IF(AND(BN42&lt;&gt;"",COUNTIF(BN$6:BN41,BN42)=0),MAX($BM$6:BM41)+1,"")</f>
        <v>#N/A</v>
      </c>
      <c r="BN42" s="62" t="e">
        <f>IF(AND(BN$5=BV42,'【B1(3)】派遣・受入実績'!AJ51&lt;&gt;""),'【B1(3)】派遣・受入実績'!AJ51,"")</f>
        <v>#N/A</v>
      </c>
      <c r="BO42" s="62" t="e">
        <f>IF(AND(BP42&lt;&gt;"",COUNTIF(BP$6:BP41,BP42)=0),MAX($BO$6:BO41)+1,"")</f>
        <v>#N/A</v>
      </c>
      <c r="BP42" s="62" t="e">
        <f>IF(AND(BP$5=BV42,'【B1(3)】派遣・受入実績'!AJ51&lt;&gt;""),'【B1(3)】派遣・受入実績'!AJ51,"")</f>
        <v>#N/A</v>
      </c>
      <c r="BQ42" s="62" t="e">
        <f>IF(AND(BR42&lt;&gt;"",COUNTIF(BR$6:BR41,BR42)=0),MAX($BQ$6:BQ41)+1,"")</f>
        <v>#N/A</v>
      </c>
      <c r="BR42" s="62" t="e">
        <f>IF(AND(BR$5=BV42,'【B1(3)】派遣・受入実績'!AJ51&lt;&gt;""),'【B1(3)】派遣・受入実績'!AJ51,"")</f>
        <v>#N/A</v>
      </c>
      <c r="BS42" s="62" t="e">
        <f>IF(AND(BT42&lt;&gt;"",COUNTIF(BT$6:BT41,BT42)=0),MAX($BS$6:BS41)+1,"")</f>
        <v>#N/A</v>
      </c>
      <c r="BT42" s="62" t="e">
        <f>IF(AND(BT$5=BV42,'【B1(3)】派遣・受入実績'!AJ51&lt;&gt;""),'【B1(3)】派遣・受入実績'!AJ51,"")</f>
        <v>#N/A</v>
      </c>
      <c r="BV42" s="71">
        <f>'【B1(3)】派遣・受入実績'!D51</f>
        <v>0</v>
      </c>
      <c r="BW42" s="63">
        <f>'【B1(3)】派遣・受入実績'!F51</f>
        <v>0</v>
      </c>
      <c r="BX42" s="71" t="str">
        <f>IF('【B1(3)】派遣・受入実績'!T51="〇","有","")</f>
        <v/>
      </c>
      <c r="BY42" s="64" t="str">
        <f t="shared" si="21"/>
        <v>00</v>
      </c>
      <c r="CA42" s="35"/>
      <c r="CB42" s="35"/>
      <c r="CC42" s="125"/>
      <c r="CD42" s="97"/>
      <c r="CE42" s="126"/>
      <c r="CF42" s="126"/>
      <c r="CG42" s="126"/>
      <c r="CH42" s="127"/>
    </row>
    <row r="43" spans="9:118" ht="14.25" customHeight="1">
      <c r="I43" s="62"/>
      <c r="J43" s="62"/>
      <c r="K43" s="62"/>
      <c r="L43" s="62"/>
      <c r="M43" s="43"/>
      <c r="O43" s="62" t="str">
        <f>IF(OR('【B1(1)】日本側参加者リスト'!N48="",'【B1(1)】日本側参加者リスト'!AU48=1),"",'【B1(1)】日本側参加者リスト'!N48)</f>
        <v/>
      </c>
      <c r="P43" s="62" t="str">
        <f>IF(OR('【B1(2)】相手国側参加者リスト'!K48="",'【B1(2)】相手国側参加者リスト'!AU48=1),"",'【B1(2)】相手国側参加者リスト'!K48)</f>
        <v/>
      </c>
      <c r="AB43" s="46">
        <f>'【B1(4)】研究発表'!D51</f>
        <v>0</v>
      </c>
      <c r="AC43" s="71">
        <f>'【B1(4)】研究発表'!F51</f>
        <v>0</v>
      </c>
      <c r="AD43" s="46" t="str">
        <f>IF(MID(AC43,2,2)="学会",IF('【B1(4)】研究発表'!AL51="〇","〇",""),"")</f>
        <v/>
      </c>
      <c r="AE43" s="64" t="str">
        <f t="shared" si="3"/>
        <v>00</v>
      </c>
      <c r="AW43" s="33"/>
      <c r="AX43" s="33"/>
      <c r="AY43" s="33"/>
      <c r="AZ43" s="33"/>
      <c r="BA43" s="317"/>
      <c r="BB43" s="70">
        <v>38</v>
      </c>
      <c r="BC43" s="62" t="e">
        <f>IF(AND($BV43=$BC$4,$BW43="派遣＿相手国"),(DATEDIF('【B1(3)】派遣・受入実績'!$V52,'【B1(3)】派遣・受入実績'!$Y52,"d")),"")</f>
        <v>#N/A</v>
      </c>
      <c r="BD43" s="62" t="e">
        <f>IF(AND($BV43=$BD$4,$BW43="派遣＿相手国"),(DATEDIF('【B1(3)】派遣・受入実績'!$V52,'【B1(3)】派遣・受入実績'!$Y52,"d")),"")</f>
        <v>#N/A</v>
      </c>
      <c r="BE43" s="62" t="e">
        <f>IF(AND($BV43=$BE$4,$BW43="派遣＿相手国"),(DATEDIF('【B1(3)】派遣・受入実績'!$V52,'【B1(3)】派遣・受入実績'!$Y52,"d")),"")</f>
        <v>#N/A</v>
      </c>
      <c r="BF43" s="62" t="e">
        <f>IF(AND($BV43=$BF$4,$BW43="派遣＿相手国"),(DATEDIF('【B1(3)】派遣・受入実績'!$V52,'【B1(3)】派遣・受入実績'!$Y52,"d")),"")</f>
        <v>#N/A</v>
      </c>
      <c r="BG43" s="62" t="e">
        <f>IF(AND($BV43=$BG$4,CONCATENATE($BW43,$BX43)="受入有"),(DATEDIF('【B1(3)】派遣・受入実績'!$V52,'【B1(3)】派遣・受入実績'!$Y52,"d")),"")</f>
        <v>#N/A</v>
      </c>
      <c r="BH43" s="62" t="e">
        <f>IF(AND($BV43=$BH$4,CONCATENATE($BW43,$BX43)="受入有"),(DATEDIF('【B1(3)】派遣・受入実績'!$V52,'【B1(3)】派遣・受入実績'!$Y52,"d")),"")</f>
        <v>#N/A</v>
      </c>
      <c r="BI43" s="62" t="e">
        <f>IF(AND($BV43=$BI$4,CONCATENATE($BW43,$BX43)="受入有"),(DATEDIF('【B1(3)】派遣・受入実績'!$V52,'【B1(3)】派遣・受入実績'!$Y52,"d")),"")</f>
        <v>#N/A</v>
      </c>
      <c r="BJ43" s="62" t="e">
        <f>IF(AND($BV43=$BJ$4,CONCATENATE($BW43,$BX43)="受入有"),(DATEDIF('【B1(3)】派遣・受入実績'!$V52,'【B1(3)】派遣・受入実績'!$Y52,"d")),"")</f>
        <v>#N/A</v>
      </c>
      <c r="BL43" s="70">
        <v>38</v>
      </c>
      <c r="BM43" s="62" t="e">
        <f>IF(AND(BN43&lt;&gt;"",COUNTIF(BN$6:BN42,BN43)=0),MAX($BM$6:BM42)+1,"")</f>
        <v>#N/A</v>
      </c>
      <c r="BN43" s="62" t="e">
        <f>IF(AND(BN$5=BV43,'【B1(3)】派遣・受入実績'!AJ52&lt;&gt;""),'【B1(3)】派遣・受入実績'!AJ52,"")</f>
        <v>#N/A</v>
      </c>
      <c r="BO43" s="62" t="e">
        <f>IF(AND(BP43&lt;&gt;"",COUNTIF(BP$6:BP42,BP43)=0),MAX($BO$6:BO42)+1,"")</f>
        <v>#N/A</v>
      </c>
      <c r="BP43" s="62" t="e">
        <f>IF(AND(BP$5=BV43,'【B1(3)】派遣・受入実績'!AJ52&lt;&gt;""),'【B1(3)】派遣・受入実績'!AJ52,"")</f>
        <v>#N/A</v>
      </c>
      <c r="BQ43" s="62" t="e">
        <f>IF(AND(BR43&lt;&gt;"",COUNTIF(BR$6:BR42,BR43)=0),MAX($BQ$6:BQ42)+1,"")</f>
        <v>#N/A</v>
      </c>
      <c r="BR43" s="62" t="e">
        <f>IF(AND(BR$5=BV43,'【B1(3)】派遣・受入実績'!AJ52&lt;&gt;""),'【B1(3)】派遣・受入実績'!AJ52,"")</f>
        <v>#N/A</v>
      </c>
      <c r="BS43" s="62" t="e">
        <f>IF(AND(BT43&lt;&gt;"",COUNTIF(BT$6:BT42,BT43)=0),MAX($BS$6:BS42)+1,"")</f>
        <v>#N/A</v>
      </c>
      <c r="BT43" s="62" t="e">
        <f>IF(AND(BT$5=BV43,'【B1(3)】派遣・受入実績'!AJ52&lt;&gt;""),'【B1(3)】派遣・受入実績'!AJ52,"")</f>
        <v>#N/A</v>
      </c>
      <c r="BV43" s="71">
        <f>'【B1(3)】派遣・受入実績'!D52</f>
        <v>0</v>
      </c>
      <c r="BW43" s="63">
        <f>'【B1(3)】派遣・受入実績'!F52</f>
        <v>0</v>
      </c>
      <c r="BX43" s="71" t="str">
        <f>IF('【B1(3)】派遣・受入実績'!T52="〇","有","")</f>
        <v/>
      </c>
      <c r="BY43" s="64" t="str">
        <f t="shared" si="21"/>
        <v>00</v>
      </c>
      <c r="CA43" s="35"/>
      <c r="CB43" s="35"/>
      <c r="CC43" s="125"/>
      <c r="CD43" s="97"/>
      <c r="CE43" s="126"/>
      <c r="CF43" s="126"/>
      <c r="CG43" s="126"/>
      <c r="CH43" s="127"/>
    </row>
    <row r="44" spans="9:118" ht="14.25" customHeight="1">
      <c r="I44" s="62"/>
      <c r="J44" s="62"/>
      <c r="K44" s="62"/>
      <c r="L44" s="62"/>
      <c r="M44" s="43"/>
      <c r="O44" s="62" t="str">
        <f>IF(OR('【B1(1)】日本側参加者リスト'!N49="",'【B1(1)】日本側参加者リスト'!AU49=1),"",'【B1(1)】日本側参加者リスト'!N49)</f>
        <v/>
      </c>
      <c r="P44" s="62" t="str">
        <f>IF(OR('【B1(2)】相手国側参加者リスト'!K49="",'【B1(2)】相手国側参加者リスト'!AU49=1),"",'【B1(2)】相手国側参加者リスト'!K49)</f>
        <v/>
      </c>
      <c r="AB44" s="46">
        <f>'【B1(4)】研究発表'!D52</f>
        <v>0</v>
      </c>
      <c r="AC44" s="71">
        <f>'【B1(4)】研究発表'!F52</f>
        <v>0</v>
      </c>
      <c r="AD44" s="46" t="str">
        <f>IF(MID(AC44,2,2)="学会",IF('【B1(4)】研究発表'!AL52="〇","〇",""),"")</f>
        <v/>
      </c>
      <c r="AE44" s="64" t="str">
        <f t="shared" si="3"/>
        <v>00</v>
      </c>
      <c r="AW44" s="33"/>
      <c r="AX44" s="33"/>
      <c r="AY44" s="33"/>
      <c r="AZ44" s="33"/>
      <c r="BA44" s="317"/>
      <c r="BB44" s="70">
        <v>39</v>
      </c>
      <c r="BC44" s="62" t="e">
        <f>IF(AND($BV44=$BC$4,$BW44="派遣＿相手国"),(DATEDIF('【B1(3)】派遣・受入実績'!$V53,'【B1(3)】派遣・受入実績'!$Y53,"d")),"")</f>
        <v>#N/A</v>
      </c>
      <c r="BD44" s="62" t="e">
        <f>IF(AND($BV44=$BD$4,$BW44="派遣＿相手国"),(DATEDIF('【B1(3)】派遣・受入実績'!$V53,'【B1(3)】派遣・受入実績'!$Y53,"d")),"")</f>
        <v>#N/A</v>
      </c>
      <c r="BE44" s="62" t="e">
        <f>IF(AND($BV44=$BE$4,$BW44="派遣＿相手国"),(DATEDIF('【B1(3)】派遣・受入実績'!$V53,'【B1(3)】派遣・受入実績'!$Y53,"d")),"")</f>
        <v>#N/A</v>
      </c>
      <c r="BF44" s="62" t="e">
        <f>IF(AND($BV44=$BF$4,$BW44="派遣＿相手国"),(DATEDIF('【B1(3)】派遣・受入実績'!$V53,'【B1(3)】派遣・受入実績'!$Y53,"d")),"")</f>
        <v>#N/A</v>
      </c>
      <c r="BG44" s="62" t="e">
        <f>IF(AND($BV44=$BG$4,CONCATENATE($BW44,$BX44)="受入有"),(DATEDIF('【B1(3)】派遣・受入実績'!$V53,'【B1(3)】派遣・受入実績'!$Y53,"d")),"")</f>
        <v>#N/A</v>
      </c>
      <c r="BH44" s="62" t="e">
        <f>IF(AND($BV44=$BH$4,CONCATENATE($BW44,$BX44)="受入有"),(DATEDIF('【B1(3)】派遣・受入実績'!$V53,'【B1(3)】派遣・受入実績'!$Y53,"d")),"")</f>
        <v>#N/A</v>
      </c>
      <c r="BI44" s="62" t="e">
        <f>IF(AND($BV44=$BI$4,CONCATENATE($BW44,$BX44)="受入有"),(DATEDIF('【B1(3)】派遣・受入実績'!$V53,'【B1(3)】派遣・受入実績'!$Y53,"d")),"")</f>
        <v>#N/A</v>
      </c>
      <c r="BJ44" s="62" t="e">
        <f>IF(AND($BV44=$BJ$4,CONCATENATE($BW44,$BX44)="受入有"),(DATEDIF('【B1(3)】派遣・受入実績'!$V53,'【B1(3)】派遣・受入実績'!$Y53,"d")),"")</f>
        <v>#N/A</v>
      </c>
      <c r="BL44" s="70">
        <v>39</v>
      </c>
      <c r="BM44" s="62" t="e">
        <f>IF(AND(BN44&lt;&gt;"",COUNTIF(BN$6:BN43,BN44)=0),MAX($BM$6:BM43)+1,"")</f>
        <v>#N/A</v>
      </c>
      <c r="BN44" s="62" t="e">
        <f>IF(AND(BN$5=BV44,'【B1(3)】派遣・受入実績'!AJ53&lt;&gt;""),'【B1(3)】派遣・受入実績'!AJ53,"")</f>
        <v>#N/A</v>
      </c>
      <c r="BO44" s="62" t="e">
        <f>IF(AND(BP44&lt;&gt;"",COUNTIF(BP$6:BP43,BP44)=0),MAX($BO$6:BO43)+1,"")</f>
        <v>#N/A</v>
      </c>
      <c r="BP44" s="62" t="e">
        <f>IF(AND(BP$5=BV44,'【B1(3)】派遣・受入実績'!AJ53&lt;&gt;""),'【B1(3)】派遣・受入実績'!AJ53,"")</f>
        <v>#N/A</v>
      </c>
      <c r="BQ44" s="62" t="e">
        <f>IF(AND(BR44&lt;&gt;"",COUNTIF(BR$6:BR43,BR44)=0),MAX($BQ$6:BQ43)+1,"")</f>
        <v>#N/A</v>
      </c>
      <c r="BR44" s="62" t="e">
        <f>IF(AND(BR$5=BV44,'【B1(3)】派遣・受入実績'!AJ53&lt;&gt;""),'【B1(3)】派遣・受入実績'!AJ53,"")</f>
        <v>#N/A</v>
      </c>
      <c r="BS44" s="62" t="e">
        <f>IF(AND(BT44&lt;&gt;"",COUNTIF(BT$6:BT43,BT44)=0),MAX($BS$6:BS43)+1,"")</f>
        <v>#N/A</v>
      </c>
      <c r="BT44" s="62" t="e">
        <f>IF(AND(BT$5=BV44,'【B1(3)】派遣・受入実績'!AJ53&lt;&gt;""),'【B1(3)】派遣・受入実績'!AJ53,"")</f>
        <v>#N/A</v>
      </c>
      <c r="BV44" s="71">
        <f>'【B1(3)】派遣・受入実績'!D53</f>
        <v>0</v>
      </c>
      <c r="BW44" s="63">
        <f>'【B1(3)】派遣・受入実績'!F53</f>
        <v>0</v>
      </c>
      <c r="BX44" s="71" t="str">
        <f>IF('【B1(3)】派遣・受入実績'!T53="〇","有","")</f>
        <v/>
      </c>
      <c r="BY44" s="64" t="str">
        <f t="shared" si="21"/>
        <v>00</v>
      </c>
      <c r="CA44" s="35"/>
      <c r="CB44" s="35"/>
      <c r="CC44" s="125"/>
      <c r="CD44" s="126"/>
      <c r="CE44" s="126"/>
      <c r="CF44" s="100"/>
      <c r="CG44" s="126"/>
      <c r="CH44" s="127"/>
    </row>
    <row r="45" spans="9:118" ht="14.25" customHeight="1">
      <c r="I45" s="62"/>
      <c r="J45" s="62"/>
      <c r="K45" s="62"/>
      <c r="L45" s="62"/>
      <c r="M45" s="43"/>
      <c r="O45" s="62" t="str">
        <f>IF(OR('【B1(1)】日本側参加者リスト'!N50="",'【B1(1)】日本側参加者リスト'!AU50=1),"",'【B1(1)】日本側参加者リスト'!N50)</f>
        <v/>
      </c>
      <c r="P45" s="62" t="str">
        <f>IF(OR('【B1(2)】相手国側参加者リスト'!K50="",'【B1(2)】相手国側参加者リスト'!AU50=1),"",'【B1(2)】相手国側参加者リスト'!K50)</f>
        <v/>
      </c>
      <c r="AB45" s="46">
        <f>'【B1(4)】研究発表'!D53</f>
        <v>0</v>
      </c>
      <c r="AC45" s="71">
        <f>'【B1(4)】研究発表'!F53</f>
        <v>0</v>
      </c>
      <c r="AD45" s="46" t="str">
        <f>IF(MID(AC45,2,2)="学会",IF('【B1(4)】研究発表'!AL53="〇","〇",""),"")</f>
        <v/>
      </c>
      <c r="AE45" s="64" t="str">
        <f t="shared" si="3"/>
        <v>00</v>
      </c>
      <c r="AW45" s="33"/>
      <c r="AX45" s="33"/>
      <c r="AY45" s="33"/>
      <c r="AZ45" s="33"/>
      <c r="BA45" s="317"/>
      <c r="BB45" s="70">
        <v>40</v>
      </c>
      <c r="BC45" s="62" t="e">
        <f>IF(AND($BV45=$BC$4,$BW45="派遣＿相手国"),(DATEDIF('【B1(3)】派遣・受入実績'!$V54,'【B1(3)】派遣・受入実績'!$Y54,"d")),"")</f>
        <v>#N/A</v>
      </c>
      <c r="BD45" s="62" t="e">
        <f>IF(AND($BV45=$BD$4,$BW45="派遣＿相手国"),(DATEDIF('【B1(3)】派遣・受入実績'!$V54,'【B1(3)】派遣・受入実績'!$Y54,"d")),"")</f>
        <v>#N/A</v>
      </c>
      <c r="BE45" s="62" t="e">
        <f>IF(AND($BV45=$BE$4,$BW45="派遣＿相手国"),(DATEDIF('【B1(3)】派遣・受入実績'!$V54,'【B1(3)】派遣・受入実績'!$Y54,"d")),"")</f>
        <v>#N/A</v>
      </c>
      <c r="BF45" s="62" t="e">
        <f>IF(AND($BV45=$BF$4,$BW45="派遣＿相手国"),(DATEDIF('【B1(3)】派遣・受入実績'!$V54,'【B1(3)】派遣・受入実績'!$Y54,"d")),"")</f>
        <v>#N/A</v>
      </c>
      <c r="BG45" s="62" t="e">
        <f>IF(AND($BV45=$BG$4,CONCATENATE($BW45,$BX45)="受入有"),(DATEDIF('【B1(3)】派遣・受入実績'!$V54,'【B1(3)】派遣・受入実績'!$Y54,"d")),"")</f>
        <v>#N/A</v>
      </c>
      <c r="BH45" s="62" t="e">
        <f>IF(AND($BV45=$BH$4,CONCATENATE($BW45,$BX45)="受入有"),(DATEDIF('【B1(3)】派遣・受入実績'!$V54,'【B1(3)】派遣・受入実績'!$Y54,"d")),"")</f>
        <v>#N/A</v>
      </c>
      <c r="BI45" s="62" t="e">
        <f>IF(AND($BV45=$BI$4,CONCATENATE($BW45,$BX45)="受入有"),(DATEDIF('【B1(3)】派遣・受入実績'!$V54,'【B1(3)】派遣・受入実績'!$Y54,"d")),"")</f>
        <v>#N/A</v>
      </c>
      <c r="BJ45" s="62" t="e">
        <f>IF(AND($BV45=$BJ$4,CONCATENATE($BW45,$BX45)="受入有"),(DATEDIF('【B1(3)】派遣・受入実績'!$V54,'【B1(3)】派遣・受入実績'!$Y54,"d")),"")</f>
        <v>#N/A</v>
      </c>
      <c r="BL45" s="70">
        <v>40</v>
      </c>
      <c r="BM45" s="62" t="e">
        <f>IF(AND(BN45&lt;&gt;"",COUNTIF(BN$6:BN44,BN45)=0),MAX($BM$6:BM44)+1,"")</f>
        <v>#N/A</v>
      </c>
      <c r="BN45" s="62" t="e">
        <f>IF(AND(BN$5=BV45,'【B1(3)】派遣・受入実績'!AJ54&lt;&gt;""),'【B1(3)】派遣・受入実績'!AJ54,"")</f>
        <v>#N/A</v>
      </c>
      <c r="BO45" s="62" t="e">
        <f>IF(AND(BP45&lt;&gt;"",COUNTIF(BP$6:BP44,BP45)=0),MAX($BO$6:BO44)+1,"")</f>
        <v>#N/A</v>
      </c>
      <c r="BP45" s="62" t="e">
        <f>IF(AND(BP$5=BV45,'【B1(3)】派遣・受入実績'!AJ54&lt;&gt;""),'【B1(3)】派遣・受入実績'!AJ54,"")</f>
        <v>#N/A</v>
      </c>
      <c r="BQ45" s="62" t="e">
        <f>IF(AND(BR45&lt;&gt;"",COUNTIF(BR$6:BR44,BR45)=0),MAX($BQ$6:BQ44)+1,"")</f>
        <v>#N/A</v>
      </c>
      <c r="BR45" s="62" t="e">
        <f>IF(AND(BR$5=BV45,'【B1(3)】派遣・受入実績'!AJ54&lt;&gt;""),'【B1(3)】派遣・受入実績'!AJ54,"")</f>
        <v>#N/A</v>
      </c>
      <c r="BS45" s="62" t="e">
        <f>IF(AND(BT45&lt;&gt;"",COUNTIF(BT$6:BT44,BT45)=0),MAX($BS$6:BS44)+1,"")</f>
        <v>#N/A</v>
      </c>
      <c r="BT45" s="62" t="e">
        <f>IF(AND(BT$5=BV45,'【B1(3)】派遣・受入実績'!AJ54&lt;&gt;""),'【B1(3)】派遣・受入実績'!AJ54,"")</f>
        <v>#N/A</v>
      </c>
      <c r="BV45" s="71">
        <f>'【B1(3)】派遣・受入実績'!D54</f>
        <v>0</v>
      </c>
      <c r="BW45" s="63">
        <f>'【B1(3)】派遣・受入実績'!F54</f>
        <v>0</v>
      </c>
      <c r="BX45" s="71" t="str">
        <f>IF('【B1(3)】派遣・受入実績'!T54="〇","有","")</f>
        <v/>
      </c>
      <c r="BY45" s="64" t="str">
        <f t="shared" si="21"/>
        <v>00</v>
      </c>
      <c r="CA45" s="35"/>
      <c r="CB45" s="35"/>
      <c r="CC45" s="125"/>
      <c r="CD45" s="126"/>
      <c r="CE45" s="126"/>
      <c r="CF45" s="97"/>
      <c r="CG45" s="126"/>
      <c r="CH45" s="127"/>
    </row>
    <row r="46" spans="9:118" ht="14.25" customHeight="1">
      <c r="I46" s="62"/>
      <c r="J46" s="62"/>
      <c r="K46" s="62"/>
      <c r="L46" s="62"/>
      <c r="M46" s="43"/>
      <c r="O46" s="62" t="str">
        <f>IF(OR('【B1(1)】日本側参加者リスト'!N51="",'【B1(1)】日本側参加者リスト'!AU51=1),"",'【B1(1)】日本側参加者リスト'!N51)</f>
        <v/>
      </c>
      <c r="P46" s="62" t="str">
        <f>IF(OR('【B1(2)】相手国側参加者リスト'!K51="",'【B1(2)】相手国側参加者リスト'!AU51=1),"",'【B1(2)】相手国側参加者リスト'!K51)</f>
        <v/>
      </c>
      <c r="AB46" s="46">
        <f>'【B1(4)】研究発表'!D54</f>
        <v>0</v>
      </c>
      <c r="AC46" s="71">
        <f>'【B1(4)】研究発表'!F54</f>
        <v>0</v>
      </c>
      <c r="AD46" s="46" t="str">
        <f>IF(MID(AC46,2,2)="学会",IF('【B1(4)】研究発表'!AL54="〇","〇",""),"")</f>
        <v/>
      </c>
      <c r="AE46" s="64" t="str">
        <f t="shared" si="3"/>
        <v>00</v>
      </c>
      <c r="AW46" s="33"/>
      <c r="AX46" s="33"/>
      <c r="AY46" s="33"/>
      <c r="AZ46" s="33"/>
      <c r="BA46" s="317"/>
      <c r="BB46" s="70">
        <v>41</v>
      </c>
      <c r="BC46" s="62" t="e">
        <f>IF(AND($BV46=$BC$4,$BW46="派遣＿相手国"),(DATEDIF('【B1(3)】派遣・受入実績'!$V55,'【B1(3)】派遣・受入実績'!$Y55,"d")),"")</f>
        <v>#N/A</v>
      </c>
      <c r="BD46" s="62" t="e">
        <f>IF(AND($BV46=$BD$4,$BW46="派遣＿相手国"),(DATEDIF('【B1(3)】派遣・受入実績'!$V55,'【B1(3)】派遣・受入実績'!$Y55,"d")),"")</f>
        <v>#N/A</v>
      </c>
      <c r="BE46" s="62" t="e">
        <f>IF(AND($BV46=$BE$4,$BW46="派遣＿相手国"),(DATEDIF('【B1(3)】派遣・受入実績'!$V55,'【B1(3)】派遣・受入実績'!$Y55,"d")),"")</f>
        <v>#N/A</v>
      </c>
      <c r="BF46" s="62" t="e">
        <f>IF(AND($BV46=$BF$4,$BW46="派遣＿相手国"),(DATEDIF('【B1(3)】派遣・受入実績'!$V55,'【B1(3)】派遣・受入実績'!$Y55,"d")),"")</f>
        <v>#N/A</v>
      </c>
      <c r="BG46" s="62" t="e">
        <f>IF(AND($BV46=$BG$4,CONCATENATE($BW46,$BX46)="受入有"),(DATEDIF('【B1(3)】派遣・受入実績'!$V55,'【B1(3)】派遣・受入実績'!$Y55,"d")),"")</f>
        <v>#N/A</v>
      </c>
      <c r="BH46" s="62" t="e">
        <f>IF(AND($BV46=$BH$4,CONCATENATE($BW46,$BX46)="受入有"),(DATEDIF('【B1(3)】派遣・受入実績'!$V55,'【B1(3)】派遣・受入実績'!$Y55,"d")),"")</f>
        <v>#N/A</v>
      </c>
      <c r="BI46" s="62" t="e">
        <f>IF(AND($BV46=$BI$4,CONCATENATE($BW46,$BX46)="受入有"),(DATEDIF('【B1(3)】派遣・受入実績'!$V55,'【B1(3)】派遣・受入実績'!$Y55,"d")),"")</f>
        <v>#N/A</v>
      </c>
      <c r="BJ46" s="62" t="e">
        <f>IF(AND($BV46=$BJ$4,CONCATENATE($BW46,$BX46)="受入有"),(DATEDIF('【B1(3)】派遣・受入実績'!$V55,'【B1(3)】派遣・受入実績'!$Y55,"d")),"")</f>
        <v>#N/A</v>
      </c>
      <c r="BL46" s="70">
        <v>41</v>
      </c>
      <c r="BM46" s="62" t="e">
        <f>IF(AND(BN46&lt;&gt;"",COUNTIF(BN$6:BN45,BN46)=0),MAX($BM$6:BM45)+1,"")</f>
        <v>#N/A</v>
      </c>
      <c r="BN46" s="62" t="e">
        <f>IF(AND(BN$5=BV46,'【B1(3)】派遣・受入実績'!AJ55&lt;&gt;""),'【B1(3)】派遣・受入実績'!AJ55,"")</f>
        <v>#N/A</v>
      </c>
      <c r="BO46" s="62" t="e">
        <f>IF(AND(BP46&lt;&gt;"",COUNTIF(BP$6:BP45,BP46)=0),MAX($BO$6:BO45)+1,"")</f>
        <v>#N/A</v>
      </c>
      <c r="BP46" s="62" t="e">
        <f>IF(AND(BP$5=BV46,'【B1(3)】派遣・受入実績'!AJ55&lt;&gt;""),'【B1(3)】派遣・受入実績'!AJ55,"")</f>
        <v>#N/A</v>
      </c>
      <c r="BQ46" s="62" t="e">
        <f>IF(AND(BR46&lt;&gt;"",COUNTIF(BR$6:BR45,BR46)=0),MAX($BQ$6:BQ45)+1,"")</f>
        <v>#N/A</v>
      </c>
      <c r="BR46" s="62" t="e">
        <f>IF(AND(BR$5=BV46,'【B1(3)】派遣・受入実績'!AJ55&lt;&gt;""),'【B1(3)】派遣・受入実績'!AJ55,"")</f>
        <v>#N/A</v>
      </c>
      <c r="BS46" s="62" t="e">
        <f>IF(AND(BT46&lt;&gt;"",COUNTIF(BT$6:BT45,BT46)=0),MAX($BS$6:BS45)+1,"")</f>
        <v>#N/A</v>
      </c>
      <c r="BT46" s="62" t="e">
        <f>IF(AND(BT$5=BV46,'【B1(3)】派遣・受入実績'!AJ55&lt;&gt;""),'【B1(3)】派遣・受入実績'!AJ55,"")</f>
        <v>#N/A</v>
      </c>
      <c r="BV46" s="71">
        <f>'【B1(3)】派遣・受入実績'!D55</f>
        <v>0</v>
      </c>
      <c r="BW46" s="63">
        <f>'【B1(3)】派遣・受入実績'!F55</f>
        <v>0</v>
      </c>
      <c r="BX46" s="71" t="str">
        <f>IF('【B1(3)】派遣・受入実績'!T55="〇","有","")</f>
        <v/>
      </c>
      <c r="BY46" s="64" t="str">
        <f t="shared" si="21"/>
        <v>00</v>
      </c>
      <c r="CA46" s="35"/>
      <c r="CB46" s="35"/>
      <c r="CC46" s="125"/>
      <c r="CD46" s="126"/>
      <c r="CE46" s="126"/>
      <c r="CF46" s="97"/>
      <c r="CG46" s="126"/>
      <c r="CH46" s="127"/>
    </row>
    <row r="47" spans="9:118" ht="14.25" customHeight="1">
      <c r="I47" s="62"/>
      <c r="J47" s="62"/>
      <c r="K47" s="62"/>
      <c r="L47" s="62"/>
      <c r="M47" s="43"/>
      <c r="O47" s="62" t="str">
        <f>IF(OR('【B1(1)】日本側参加者リスト'!N52="",'【B1(1)】日本側参加者リスト'!AU52=1),"",'【B1(1)】日本側参加者リスト'!N52)</f>
        <v/>
      </c>
      <c r="P47" s="62" t="str">
        <f>IF(OR('【B1(2)】相手国側参加者リスト'!K52="",'【B1(2)】相手国側参加者リスト'!AU52=1),"",'【B1(2)】相手国側参加者リスト'!K52)</f>
        <v/>
      </c>
      <c r="AB47" s="46">
        <f>'【B1(4)】研究発表'!D55</f>
        <v>0</v>
      </c>
      <c r="AC47" s="71">
        <f>'【B1(4)】研究発表'!F55</f>
        <v>0</v>
      </c>
      <c r="AD47" s="46" t="str">
        <f>IF(MID(AC47,2,2)="学会",IF('【B1(4)】研究発表'!AL55="〇","〇",""),"")</f>
        <v/>
      </c>
      <c r="AE47" s="64" t="str">
        <f t="shared" si="3"/>
        <v>00</v>
      </c>
      <c r="AW47" s="33"/>
      <c r="AX47" s="33"/>
      <c r="AY47" s="33"/>
      <c r="AZ47" s="33"/>
      <c r="BA47" s="317"/>
      <c r="BB47" s="70">
        <v>42</v>
      </c>
      <c r="BC47" s="62" t="e">
        <f>IF(AND($BV47=$BC$4,$BW47="派遣＿相手国"),(DATEDIF('【B1(3)】派遣・受入実績'!$V56,'【B1(3)】派遣・受入実績'!$Y56,"d")),"")</f>
        <v>#N/A</v>
      </c>
      <c r="BD47" s="62" t="e">
        <f>IF(AND($BV47=$BD$4,$BW47="派遣＿相手国"),(DATEDIF('【B1(3)】派遣・受入実績'!$V56,'【B1(3)】派遣・受入実績'!$Y56,"d")),"")</f>
        <v>#N/A</v>
      </c>
      <c r="BE47" s="62" t="e">
        <f>IF(AND($BV47=$BE$4,$BW47="派遣＿相手国"),(DATEDIF('【B1(3)】派遣・受入実績'!$V56,'【B1(3)】派遣・受入実績'!$Y56,"d")),"")</f>
        <v>#N/A</v>
      </c>
      <c r="BF47" s="62" t="e">
        <f>IF(AND($BV47=$BF$4,$BW47="派遣＿相手国"),(DATEDIF('【B1(3)】派遣・受入実績'!$V56,'【B1(3)】派遣・受入実績'!$Y56,"d")),"")</f>
        <v>#N/A</v>
      </c>
      <c r="BG47" s="62" t="e">
        <f>IF(AND($BV47=$BG$4,CONCATENATE($BW47,$BX47)="受入有"),(DATEDIF('【B1(3)】派遣・受入実績'!$V56,'【B1(3)】派遣・受入実績'!$Y56,"d")),"")</f>
        <v>#N/A</v>
      </c>
      <c r="BH47" s="62" t="e">
        <f>IF(AND($BV47=$BH$4,CONCATENATE($BW47,$BX47)="受入有"),(DATEDIF('【B1(3)】派遣・受入実績'!$V56,'【B1(3)】派遣・受入実績'!$Y56,"d")),"")</f>
        <v>#N/A</v>
      </c>
      <c r="BI47" s="62" t="e">
        <f>IF(AND($BV47=$BI$4,CONCATENATE($BW47,$BX47)="受入有"),(DATEDIF('【B1(3)】派遣・受入実績'!$V56,'【B1(3)】派遣・受入実績'!$Y56,"d")),"")</f>
        <v>#N/A</v>
      </c>
      <c r="BJ47" s="62" t="e">
        <f>IF(AND($BV47=$BJ$4,CONCATENATE($BW47,$BX47)="受入有"),(DATEDIF('【B1(3)】派遣・受入実績'!$V56,'【B1(3)】派遣・受入実績'!$Y56,"d")),"")</f>
        <v>#N/A</v>
      </c>
      <c r="BL47" s="70">
        <v>42</v>
      </c>
      <c r="BM47" s="62" t="e">
        <f>IF(AND(BN47&lt;&gt;"",COUNTIF(BN$6:BN46,BN47)=0),MAX($BM$6:BM46)+1,"")</f>
        <v>#N/A</v>
      </c>
      <c r="BN47" s="62" t="e">
        <f>IF(AND(BN$5=BV47,'【B1(3)】派遣・受入実績'!AJ56&lt;&gt;""),'【B1(3)】派遣・受入実績'!AJ56,"")</f>
        <v>#N/A</v>
      </c>
      <c r="BO47" s="62" t="e">
        <f>IF(AND(BP47&lt;&gt;"",COUNTIF(BP$6:BP46,BP47)=0),MAX($BO$6:BO46)+1,"")</f>
        <v>#N/A</v>
      </c>
      <c r="BP47" s="62" t="e">
        <f>IF(AND(BP$5=BV47,'【B1(3)】派遣・受入実績'!AJ56&lt;&gt;""),'【B1(3)】派遣・受入実績'!AJ56,"")</f>
        <v>#N/A</v>
      </c>
      <c r="BQ47" s="62" t="e">
        <f>IF(AND(BR47&lt;&gt;"",COUNTIF(BR$6:BR46,BR47)=0),MAX($BQ$6:BQ46)+1,"")</f>
        <v>#N/A</v>
      </c>
      <c r="BR47" s="62" t="e">
        <f>IF(AND(BR$5=BV47,'【B1(3)】派遣・受入実績'!AJ56&lt;&gt;""),'【B1(3)】派遣・受入実績'!AJ56,"")</f>
        <v>#N/A</v>
      </c>
      <c r="BS47" s="62" t="e">
        <f>IF(AND(BT47&lt;&gt;"",COUNTIF(BT$6:BT46,BT47)=0),MAX($BS$6:BS46)+1,"")</f>
        <v>#N/A</v>
      </c>
      <c r="BT47" s="62" t="e">
        <f>IF(AND(BT$5=BV47,'【B1(3)】派遣・受入実績'!AJ56&lt;&gt;""),'【B1(3)】派遣・受入実績'!AJ56,"")</f>
        <v>#N/A</v>
      </c>
      <c r="BV47" s="71">
        <f>'【B1(3)】派遣・受入実績'!D56</f>
        <v>0</v>
      </c>
      <c r="BW47" s="63">
        <f>'【B1(3)】派遣・受入実績'!F56</f>
        <v>0</v>
      </c>
      <c r="BX47" s="71" t="str">
        <f>IF('【B1(3)】派遣・受入実績'!T56="〇","有","")</f>
        <v/>
      </c>
      <c r="BY47" s="64" t="str">
        <f t="shared" si="21"/>
        <v>00</v>
      </c>
      <c r="CA47" s="35"/>
      <c r="CB47" s="35"/>
      <c r="CC47" s="35"/>
      <c r="CD47" s="68"/>
      <c r="CE47" s="68"/>
      <c r="CF47" s="68"/>
      <c r="CG47" s="68"/>
      <c r="CH47" s="35"/>
    </row>
    <row r="48" spans="9:118" ht="14.25" customHeight="1">
      <c r="I48" s="62"/>
      <c r="J48" s="62"/>
      <c r="K48" s="62"/>
      <c r="L48" s="62"/>
      <c r="M48" s="43"/>
      <c r="O48" s="62" t="str">
        <f>IF(OR('【B1(1)】日本側参加者リスト'!N53="",'【B1(1)】日本側参加者リスト'!AU53=1),"",'【B1(1)】日本側参加者リスト'!N53)</f>
        <v/>
      </c>
      <c r="P48" s="62" t="str">
        <f>IF(OR('【B1(2)】相手国側参加者リスト'!K53="",'【B1(2)】相手国側参加者リスト'!AU53=1),"",'【B1(2)】相手国側参加者リスト'!K53)</f>
        <v/>
      </c>
      <c r="AB48" s="46">
        <f>'【B1(4)】研究発表'!D56</f>
        <v>0</v>
      </c>
      <c r="AC48" s="71">
        <f>'【B1(4)】研究発表'!F56</f>
        <v>0</v>
      </c>
      <c r="AD48" s="46" t="str">
        <f>IF(MID(AC48,2,2)="学会",IF('【B1(4)】研究発表'!AL56="〇","〇",""),"")</f>
        <v/>
      </c>
      <c r="AE48" s="64" t="str">
        <f t="shared" si="3"/>
        <v>00</v>
      </c>
      <c r="AW48" s="33"/>
      <c r="AX48" s="33"/>
      <c r="AY48" s="33"/>
      <c r="AZ48" s="33"/>
      <c r="BA48" s="317"/>
      <c r="BB48" s="70">
        <v>43</v>
      </c>
      <c r="BC48" s="62" t="e">
        <f>IF(AND($BV48=$BC$4,$BW48="派遣＿相手国"),(DATEDIF('【B1(3)】派遣・受入実績'!$V57,'【B1(3)】派遣・受入実績'!$Y57,"d")),"")</f>
        <v>#N/A</v>
      </c>
      <c r="BD48" s="62" t="e">
        <f>IF(AND($BV48=$BD$4,$BW48="派遣＿相手国"),(DATEDIF('【B1(3)】派遣・受入実績'!$V57,'【B1(3)】派遣・受入実績'!$Y57,"d")),"")</f>
        <v>#N/A</v>
      </c>
      <c r="BE48" s="62" t="e">
        <f>IF(AND($BV48=$BE$4,$BW48="派遣＿相手国"),(DATEDIF('【B1(3)】派遣・受入実績'!$V57,'【B1(3)】派遣・受入実績'!$Y57,"d")),"")</f>
        <v>#N/A</v>
      </c>
      <c r="BF48" s="62" t="e">
        <f>IF(AND($BV48=$BF$4,$BW48="派遣＿相手国"),(DATEDIF('【B1(3)】派遣・受入実績'!$V57,'【B1(3)】派遣・受入実績'!$Y57,"d")),"")</f>
        <v>#N/A</v>
      </c>
      <c r="BG48" s="62" t="e">
        <f>IF(AND($BV48=$BG$4,CONCATENATE($BW48,$BX48)="受入有"),(DATEDIF('【B1(3)】派遣・受入実績'!$V57,'【B1(3)】派遣・受入実績'!$Y57,"d")),"")</f>
        <v>#N/A</v>
      </c>
      <c r="BH48" s="62" t="e">
        <f>IF(AND($BV48=$BH$4,CONCATENATE($BW48,$BX48)="受入有"),(DATEDIF('【B1(3)】派遣・受入実績'!$V57,'【B1(3)】派遣・受入実績'!$Y57,"d")),"")</f>
        <v>#N/A</v>
      </c>
      <c r="BI48" s="62" t="e">
        <f>IF(AND($BV48=$BI$4,CONCATENATE($BW48,$BX48)="受入有"),(DATEDIF('【B1(3)】派遣・受入実績'!$V57,'【B1(3)】派遣・受入実績'!$Y57,"d")),"")</f>
        <v>#N/A</v>
      </c>
      <c r="BJ48" s="62" t="e">
        <f>IF(AND($BV48=$BJ$4,CONCATENATE($BW48,$BX48)="受入有"),(DATEDIF('【B1(3)】派遣・受入実績'!$V57,'【B1(3)】派遣・受入実績'!$Y57,"d")),"")</f>
        <v>#N/A</v>
      </c>
      <c r="BL48" s="70">
        <v>43</v>
      </c>
      <c r="BM48" s="62" t="e">
        <f>IF(AND(BN48&lt;&gt;"",COUNTIF(BN$6:BN47,BN48)=0),MAX($BM$6:BM47)+1,"")</f>
        <v>#N/A</v>
      </c>
      <c r="BN48" s="62" t="e">
        <f>IF(AND(BN$5=BV48,'【B1(3)】派遣・受入実績'!AJ57&lt;&gt;""),'【B1(3)】派遣・受入実績'!AJ57,"")</f>
        <v>#N/A</v>
      </c>
      <c r="BO48" s="62" t="e">
        <f>IF(AND(BP48&lt;&gt;"",COUNTIF(BP$6:BP47,BP48)=0),MAX($BO$6:BO47)+1,"")</f>
        <v>#N/A</v>
      </c>
      <c r="BP48" s="62" t="e">
        <f>IF(AND(BP$5=BV48,'【B1(3)】派遣・受入実績'!AJ57&lt;&gt;""),'【B1(3)】派遣・受入実績'!AJ57,"")</f>
        <v>#N/A</v>
      </c>
      <c r="BQ48" s="62" t="e">
        <f>IF(AND(BR48&lt;&gt;"",COUNTIF(BR$6:BR47,BR48)=0),MAX($BQ$6:BQ47)+1,"")</f>
        <v>#N/A</v>
      </c>
      <c r="BR48" s="62" t="e">
        <f>IF(AND(BR$5=BV48,'【B1(3)】派遣・受入実績'!AJ57&lt;&gt;""),'【B1(3)】派遣・受入実績'!AJ57,"")</f>
        <v>#N/A</v>
      </c>
      <c r="BS48" s="62" t="e">
        <f>IF(AND(BT48&lt;&gt;"",COUNTIF(BT$6:BT47,BT48)=0),MAX($BS$6:BS47)+1,"")</f>
        <v>#N/A</v>
      </c>
      <c r="BT48" s="62" t="e">
        <f>IF(AND(BT$5=BV48,'【B1(3)】派遣・受入実績'!AJ57&lt;&gt;""),'【B1(3)】派遣・受入実績'!AJ57,"")</f>
        <v>#N/A</v>
      </c>
      <c r="BV48" s="71">
        <f>'【B1(3)】派遣・受入実績'!D57</f>
        <v>0</v>
      </c>
      <c r="BW48" s="63">
        <f>'【B1(3)】派遣・受入実績'!F57</f>
        <v>0</v>
      </c>
      <c r="BX48" s="71" t="str">
        <f>IF('【B1(3)】派遣・受入実績'!T57="〇","有","")</f>
        <v/>
      </c>
      <c r="BY48" s="64" t="str">
        <f t="shared" si="21"/>
        <v>00</v>
      </c>
      <c r="CA48" s="35"/>
      <c r="CB48" s="35"/>
      <c r="CC48" s="35"/>
      <c r="CD48" s="68"/>
      <c r="CE48" s="68"/>
      <c r="CF48" s="68"/>
      <c r="CG48" s="68"/>
      <c r="CH48" s="35"/>
    </row>
    <row r="49" spans="9:86" ht="14.25" customHeight="1">
      <c r="I49" s="62"/>
      <c r="J49" s="62"/>
      <c r="K49" s="62"/>
      <c r="L49" s="62"/>
      <c r="M49" s="43"/>
      <c r="O49" s="62" t="str">
        <f>IF(OR('【B1(1)】日本側参加者リスト'!N54="",'【B1(1)】日本側参加者リスト'!AU54=1),"",'【B1(1)】日本側参加者リスト'!N54)</f>
        <v/>
      </c>
      <c r="P49" s="62" t="str">
        <f>IF(OR('【B1(2)】相手国側参加者リスト'!K54="",'【B1(2)】相手国側参加者リスト'!AU54=1),"",'【B1(2)】相手国側参加者リスト'!K54)</f>
        <v/>
      </c>
      <c r="AB49" s="46">
        <f>'【B1(4)】研究発表'!D57</f>
        <v>0</v>
      </c>
      <c r="AC49" s="71">
        <f>'【B1(4)】研究発表'!F57</f>
        <v>0</v>
      </c>
      <c r="AD49" s="46" t="str">
        <f>IF(MID(AC49,2,2)="学会",IF('【B1(4)】研究発表'!AL57="〇","〇",""),"")</f>
        <v/>
      </c>
      <c r="AE49" s="64" t="str">
        <f t="shared" si="3"/>
        <v>00</v>
      </c>
      <c r="AW49" s="33"/>
      <c r="AX49" s="33"/>
      <c r="AY49" s="33"/>
      <c r="AZ49" s="33"/>
      <c r="BA49" s="317"/>
      <c r="BB49" s="70">
        <v>44</v>
      </c>
      <c r="BC49" s="62" t="e">
        <f>IF(AND($BV49=$BC$4,$BW49="派遣＿相手国"),(DATEDIF('【B1(3)】派遣・受入実績'!$V58,'【B1(3)】派遣・受入実績'!$Y58,"d")),"")</f>
        <v>#N/A</v>
      </c>
      <c r="BD49" s="62" t="e">
        <f>IF(AND($BV49=$BD$4,$BW49="派遣＿相手国"),(DATEDIF('【B1(3)】派遣・受入実績'!$V58,'【B1(3)】派遣・受入実績'!$Y58,"d")),"")</f>
        <v>#N/A</v>
      </c>
      <c r="BE49" s="62" t="e">
        <f>IF(AND($BV49=$BE$4,$BW49="派遣＿相手国"),(DATEDIF('【B1(3)】派遣・受入実績'!$V58,'【B1(3)】派遣・受入実績'!$Y58,"d")),"")</f>
        <v>#N/A</v>
      </c>
      <c r="BF49" s="62" t="e">
        <f>IF(AND($BV49=$BF$4,$BW49="派遣＿相手国"),(DATEDIF('【B1(3)】派遣・受入実績'!$V58,'【B1(3)】派遣・受入実績'!$Y58,"d")),"")</f>
        <v>#N/A</v>
      </c>
      <c r="BG49" s="62" t="e">
        <f>IF(AND($BV49=$BG$4,CONCATENATE($BW49,$BX49)="受入有"),(DATEDIF('【B1(3)】派遣・受入実績'!$V58,'【B1(3)】派遣・受入実績'!$Y58,"d")),"")</f>
        <v>#N/A</v>
      </c>
      <c r="BH49" s="62" t="e">
        <f>IF(AND($BV49=$BH$4,CONCATENATE($BW49,$BX49)="受入有"),(DATEDIF('【B1(3)】派遣・受入実績'!$V58,'【B1(3)】派遣・受入実績'!$Y58,"d")),"")</f>
        <v>#N/A</v>
      </c>
      <c r="BI49" s="62" t="e">
        <f>IF(AND($BV49=$BI$4,CONCATENATE($BW49,$BX49)="受入有"),(DATEDIF('【B1(3)】派遣・受入実績'!$V58,'【B1(3)】派遣・受入実績'!$Y58,"d")),"")</f>
        <v>#N/A</v>
      </c>
      <c r="BJ49" s="62" t="e">
        <f>IF(AND($BV49=$BJ$4,CONCATENATE($BW49,$BX49)="受入有"),(DATEDIF('【B1(3)】派遣・受入実績'!$V58,'【B1(3)】派遣・受入実績'!$Y58,"d")),"")</f>
        <v>#N/A</v>
      </c>
      <c r="BL49" s="70">
        <v>44</v>
      </c>
      <c r="BM49" s="62" t="e">
        <f>IF(AND(BN49&lt;&gt;"",COUNTIF(BN$6:BN48,BN49)=0),MAX($BM$6:BM48)+1,"")</f>
        <v>#N/A</v>
      </c>
      <c r="BN49" s="62" t="e">
        <f>IF(AND(BN$5=BV49,'【B1(3)】派遣・受入実績'!AJ58&lt;&gt;""),'【B1(3)】派遣・受入実績'!AJ58,"")</f>
        <v>#N/A</v>
      </c>
      <c r="BO49" s="62" t="e">
        <f>IF(AND(BP49&lt;&gt;"",COUNTIF(BP$6:BP48,BP49)=0),MAX($BO$6:BO48)+1,"")</f>
        <v>#N/A</v>
      </c>
      <c r="BP49" s="62" t="e">
        <f>IF(AND(BP$5=BV49,'【B1(3)】派遣・受入実績'!AJ58&lt;&gt;""),'【B1(3)】派遣・受入実績'!AJ58,"")</f>
        <v>#N/A</v>
      </c>
      <c r="BQ49" s="62" t="e">
        <f>IF(AND(BR49&lt;&gt;"",COUNTIF(BR$6:BR48,BR49)=0),MAX($BQ$6:BQ48)+1,"")</f>
        <v>#N/A</v>
      </c>
      <c r="BR49" s="62" t="e">
        <f>IF(AND(BR$5=BV49,'【B1(3)】派遣・受入実績'!AJ58&lt;&gt;""),'【B1(3)】派遣・受入実績'!AJ58,"")</f>
        <v>#N/A</v>
      </c>
      <c r="BS49" s="62" t="e">
        <f>IF(AND(BT49&lt;&gt;"",COUNTIF(BT$6:BT48,BT49)=0),MAX($BS$6:BS48)+1,"")</f>
        <v>#N/A</v>
      </c>
      <c r="BT49" s="62" t="e">
        <f>IF(AND(BT$5=BV49,'【B1(3)】派遣・受入実績'!AJ58&lt;&gt;""),'【B1(3)】派遣・受入実績'!AJ58,"")</f>
        <v>#N/A</v>
      </c>
      <c r="BV49" s="71">
        <f>'【B1(3)】派遣・受入実績'!D58</f>
        <v>0</v>
      </c>
      <c r="BW49" s="63">
        <f>'【B1(3)】派遣・受入実績'!F58</f>
        <v>0</v>
      </c>
      <c r="BX49" s="71" t="str">
        <f>IF('【B1(3)】派遣・受入実績'!T58="〇","有","")</f>
        <v/>
      </c>
      <c r="BY49" s="64" t="str">
        <f t="shared" si="21"/>
        <v>00</v>
      </c>
      <c r="CA49" s="35"/>
      <c r="CB49" s="35"/>
      <c r="CC49" s="125"/>
      <c r="CD49" s="68"/>
      <c r="CE49" s="68"/>
      <c r="CF49" s="68"/>
      <c r="CG49" s="68"/>
      <c r="CH49" s="35"/>
    </row>
    <row r="50" spans="9:86" ht="14.25" customHeight="1">
      <c r="I50" s="62"/>
      <c r="J50" s="62"/>
      <c r="K50" s="62"/>
      <c r="L50" s="62"/>
      <c r="M50" s="43"/>
      <c r="O50" s="62" t="str">
        <f>IF(OR('【B1(1)】日本側参加者リスト'!N55="",'【B1(1)】日本側参加者リスト'!AU55=1),"",'【B1(1)】日本側参加者リスト'!N55)</f>
        <v/>
      </c>
      <c r="P50" s="62" t="str">
        <f>IF(OR('【B1(2)】相手国側参加者リスト'!K55="",'【B1(2)】相手国側参加者リスト'!AU55=1),"",'【B1(2)】相手国側参加者リスト'!K55)</f>
        <v/>
      </c>
      <c r="AB50" s="46">
        <f>'【B1(4)】研究発表'!D58</f>
        <v>0</v>
      </c>
      <c r="AC50" s="71">
        <f>'【B1(4)】研究発表'!F58</f>
        <v>0</v>
      </c>
      <c r="AD50" s="46" t="str">
        <f>IF(MID(AC50,2,2)="学会",IF('【B1(4)】研究発表'!AL58="〇","〇",""),"")</f>
        <v/>
      </c>
      <c r="AE50" s="64" t="str">
        <f t="shared" si="3"/>
        <v>00</v>
      </c>
      <c r="AW50" s="33"/>
      <c r="AX50" s="33"/>
      <c r="AY50" s="33"/>
      <c r="AZ50" s="33"/>
      <c r="BA50" s="317"/>
      <c r="BB50" s="70">
        <v>45</v>
      </c>
      <c r="BC50" s="62" t="e">
        <f>IF(AND($BV50=$BC$4,$BW50="派遣＿相手国"),(DATEDIF('【B1(3)】派遣・受入実績'!$V59,'【B1(3)】派遣・受入実績'!$Y59,"d")),"")</f>
        <v>#N/A</v>
      </c>
      <c r="BD50" s="62" t="e">
        <f>IF(AND($BV50=$BD$4,$BW50="派遣＿相手国"),(DATEDIF('【B1(3)】派遣・受入実績'!$V59,'【B1(3)】派遣・受入実績'!$Y59,"d")),"")</f>
        <v>#N/A</v>
      </c>
      <c r="BE50" s="62" t="e">
        <f>IF(AND($BV50=$BE$4,$BW50="派遣＿相手国"),(DATEDIF('【B1(3)】派遣・受入実績'!$V59,'【B1(3)】派遣・受入実績'!$Y59,"d")),"")</f>
        <v>#N/A</v>
      </c>
      <c r="BF50" s="62" t="e">
        <f>IF(AND($BV50=$BF$4,$BW50="派遣＿相手国"),(DATEDIF('【B1(3)】派遣・受入実績'!$V59,'【B1(3)】派遣・受入実績'!$Y59,"d")),"")</f>
        <v>#N/A</v>
      </c>
      <c r="BG50" s="62" t="e">
        <f>IF(AND($BV50=$BG$4,CONCATENATE($BW50,$BX50)="受入有"),(DATEDIF('【B1(3)】派遣・受入実績'!$V59,'【B1(3)】派遣・受入実績'!$Y59,"d")),"")</f>
        <v>#N/A</v>
      </c>
      <c r="BH50" s="62" t="e">
        <f>IF(AND($BV50=$BH$4,CONCATENATE($BW50,$BX50)="受入有"),(DATEDIF('【B1(3)】派遣・受入実績'!$V59,'【B1(3)】派遣・受入実績'!$Y59,"d")),"")</f>
        <v>#N/A</v>
      </c>
      <c r="BI50" s="62" t="e">
        <f>IF(AND($BV50=$BI$4,CONCATENATE($BW50,$BX50)="受入有"),(DATEDIF('【B1(3)】派遣・受入実績'!$V59,'【B1(3)】派遣・受入実績'!$Y59,"d")),"")</f>
        <v>#N/A</v>
      </c>
      <c r="BJ50" s="62" t="e">
        <f>IF(AND($BV50=$BJ$4,CONCATENATE($BW50,$BX50)="受入有"),(DATEDIF('【B1(3)】派遣・受入実績'!$V59,'【B1(3)】派遣・受入実績'!$Y59,"d")),"")</f>
        <v>#N/A</v>
      </c>
      <c r="BL50" s="70">
        <v>45</v>
      </c>
      <c r="BM50" s="62" t="e">
        <f>IF(AND(BN50&lt;&gt;"",COUNTIF(BN$6:BN49,BN50)=0),MAX($BM$6:BM49)+1,"")</f>
        <v>#N/A</v>
      </c>
      <c r="BN50" s="62" t="e">
        <f>IF(AND(BN$5=BV50,'【B1(3)】派遣・受入実績'!AJ59&lt;&gt;""),'【B1(3)】派遣・受入実績'!AJ59,"")</f>
        <v>#N/A</v>
      </c>
      <c r="BO50" s="62" t="e">
        <f>IF(AND(BP50&lt;&gt;"",COUNTIF(BP$6:BP49,BP50)=0),MAX($BO$6:BO49)+1,"")</f>
        <v>#N/A</v>
      </c>
      <c r="BP50" s="62" t="e">
        <f>IF(AND(BP$5=BV50,'【B1(3)】派遣・受入実績'!AJ59&lt;&gt;""),'【B1(3)】派遣・受入実績'!AJ59,"")</f>
        <v>#N/A</v>
      </c>
      <c r="BQ50" s="62" t="e">
        <f>IF(AND(BR50&lt;&gt;"",COUNTIF(BR$6:BR49,BR50)=0),MAX($BQ$6:BQ49)+1,"")</f>
        <v>#N/A</v>
      </c>
      <c r="BR50" s="62" t="e">
        <f>IF(AND(BR$5=BV50,'【B1(3)】派遣・受入実績'!AJ59&lt;&gt;""),'【B1(3)】派遣・受入実績'!AJ59,"")</f>
        <v>#N/A</v>
      </c>
      <c r="BS50" s="62" t="e">
        <f>IF(AND(BT50&lt;&gt;"",COUNTIF(BT$6:BT49,BT50)=0),MAX($BS$6:BS49)+1,"")</f>
        <v>#N/A</v>
      </c>
      <c r="BT50" s="62" t="e">
        <f>IF(AND(BT$5=BV50,'【B1(3)】派遣・受入実績'!AJ59&lt;&gt;""),'【B1(3)】派遣・受入実績'!AJ59,"")</f>
        <v>#N/A</v>
      </c>
      <c r="BV50" s="71">
        <f>'【B1(3)】派遣・受入実績'!D59</f>
        <v>0</v>
      </c>
      <c r="BW50" s="63">
        <f>'【B1(3)】派遣・受入実績'!F59</f>
        <v>0</v>
      </c>
      <c r="BX50" s="71" t="str">
        <f>IF('【B1(3)】派遣・受入実績'!T59="〇","有","")</f>
        <v/>
      </c>
      <c r="BY50" s="64" t="str">
        <f t="shared" si="21"/>
        <v>00</v>
      </c>
      <c r="CA50" s="35"/>
      <c r="CB50" s="35"/>
      <c r="CC50" s="125"/>
      <c r="CD50" s="68"/>
      <c r="CE50" s="68"/>
      <c r="CF50" s="68"/>
      <c r="CG50" s="68"/>
      <c r="CH50" s="35"/>
    </row>
    <row r="51" spans="9:86" ht="14.25" customHeight="1">
      <c r="I51" s="62"/>
      <c r="J51" s="62"/>
      <c r="K51" s="62"/>
      <c r="L51" s="62"/>
      <c r="M51" s="43"/>
      <c r="O51" s="62" t="str">
        <f>IF(OR('【B1(1)】日本側参加者リスト'!N56="",'【B1(1)】日本側参加者リスト'!AU56=1),"",'【B1(1)】日本側参加者リスト'!N56)</f>
        <v/>
      </c>
      <c r="P51" s="62" t="str">
        <f>IF(OR('【B1(2)】相手国側参加者リスト'!K56="",'【B1(2)】相手国側参加者リスト'!AU56=1),"",'【B1(2)】相手国側参加者リスト'!K56)</f>
        <v/>
      </c>
      <c r="AB51" s="46">
        <f>'【B1(4)】研究発表'!D59</f>
        <v>0</v>
      </c>
      <c r="AC51" s="71">
        <f>'【B1(4)】研究発表'!F59</f>
        <v>0</v>
      </c>
      <c r="AD51" s="46" t="str">
        <f>IF(MID(AC51,2,2)="学会",IF('【B1(4)】研究発表'!AL59="〇","〇",""),"")</f>
        <v/>
      </c>
      <c r="AE51" s="64" t="str">
        <f t="shared" si="3"/>
        <v>00</v>
      </c>
      <c r="AW51" s="33"/>
      <c r="AX51" s="33"/>
      <c r="AY51" s="33"/>
      <c r="AZ51" s="33"/>
      <c r="BA51" s="317"/>
      <c r="BB51" s="70">
        <v>46</v>
      </c>
      <c r="BC51" s="62" t="e">
        <f>IF(AND($BV51=$BC$4,$BW51="派遣＿相手国"),(DATEDIF('【B1(3)】派遣・受入実績'!$V60,'【B1(3)】派遣・受入実績'!$Y60,"d")),"")</f>
        <v>#N/A</v>
      </c>
      <c r="BD51" s="62" t="e">
        <f>IF(AND($BV51=$BD$4,$BW51="派遣＿相手国"),(DATEDIF('【B1(3)】派遣・受入実績'!$V60,'【B1(3)】派遣・受入実績'!$Y60,"d")),"")</f>
        <v>#N/A</v>
      </c>
      <c r="BE51" s="62" t="e">
        <f>IF(AND($BV51=$BE$4,$BW51="派遣＿相手国"),(DATEDIF('【B1(3)】派遣・受入実績'!$V60,'【B1(3)】派遣・受入実績'!$Y60,"d")),"")</f>
        <v>#N/A</v>
      </c>
      <c r="BF51" s="62" t="e">
        <f>IF(AND($BV51=$BF$4,$BW51="派遣＿相手国"),(DATEDIF('【B1(3)】派遣・受入実績'!$V60,'【B1(3)】派遣・受入実績'!$Y60,"d")),"")</f>
        <v>#N/A</v>
      </c>
      <c r="BG51" s="62" t="e">
        <f>IF(AND($BV51=$BG$4,CONCATENATE($BW51,$BX51)="受入有"),(DATEDIF('【B1(3)】派遣・受入実績'!$V60,'【B1(3)】派遣・受入実績'!$Y60,"d")),"")</f>
        <v>#N/A</v>
      </c>
      <c r="BH51" s="62" t="e">
        <f>IF(AND($BV51=$BH$4,CONCATENATE($BW51,$BX51)="受入有"),(DATEDIF('【B1(3)】派遣・受入実績'!$V60,'【B1(3)】派遣・受入実績'!$Y60,"d")),"")</f>
        <v>#N/A</v>
      </c>
      <c r="BI51" s="62" t="e">
        <f>IF(AND($BV51=$BI$4,CONCATENATE($BW51,$BX51)="受入有"),(DATEDIF('【B1(3)】派遣・受入実績'!$V60,'【B1(3)】派遣・受入実績'!$Y60,"d")),"")</f>
        <v>#N/A</v>
      </c>
      <c r="BJ51" s="62" t="e">
        <f>IF(AND($BV51=$BJ$4,CONCATENATE($BW51,$BX51)="受入有"),(DATEDIF('【B1(3)】派遣・受入実績'!$V60,'【B1(3)】派遣・受入実績'!$Y60,"d")),"")</f>
        <v>#N/A</v>
      </c>
      <c r="BL51" s="70">
        <v>46</v>
      </c>
      <c r="BM51" s="62" t="e">
        <f>IF(AND(BN51&lt;&gt;"",COUNTIF(BN$6:BN50,BN51)=0),MAX($BM$6:BM50)+1,"")</f>
        <v>#N/A</v>
      </c>
      <c r="BN51" s="62" t="e">
        <f>IF(AND(BN$5=BV51,'【B1(3)】派遣・受入実績'!AJ60&lt;&gt;""),'【B1(3)】派遣・受入実績'!AJ60,"")</f>
        <v>#N/A</v>
      </c>
      <c r="BO51" s="62" t="e">
        <f>IF(AND(BP51&lt;&gt;"",COUNTIF(BP$6:BP50,BP51)=0),MAX($BO$6:BO50)+1,"")</f>
        <v>#N/A</v>
      </c>
      <c r="BP51" s="62" t="e">
        <f>IF(AND(BP$5=BV51,'【B1(3)】派遣・受入実績'!AJ60&lt;&gt;""),'【B1(3)】派遣・受入実績'!AJ60,"")</f>
        <v>#N/A</v>
      </c>
      <c r="BQ51" s="62" t="e">
        <f>IF(AND(BR51&lt;&gt;"",COUNTIF(BR$6:BR50,BR51)=0),MAX($BQ$6:BQ50)+1,"")</f>
        <v>#N/A</v>
      </c>
      <c r="BR51" s="62" t="e">
        <f>IF(AND(BR$5=BV51,'【B1(3)】派遣・受入実績'!AJ60&lt;&gt;""),'【B1(3)】派遣・受入実績'!AJ60,"")</f>
        <v>#N/A</v>
      </c>
      <c r="BS51" s="62" t="e">
        <f>IF(AND(BT51&lt;&gt;"",COUNTIF(BT$6:BT50,BT51)=0),MAX($BS$6:BS50)+1,"")</f>
        <v>#N/A</v>
      </c>
      <c r="BT51" s="62" t="e">
        <f>IF(AND(BT$5=BV51,'【B1(3)】派遣・受入実績'!AJ60&lt;&gt;""),'【B1(3)】派遣・受入実績'!AJ60,"")</f>
        <v>#N/A</v>
      </c>
      <c r="BV51" s="71">
        <f>'【B1(3)】派遣・受入実績'!D60</f>
        <v>0</v>
      </c>
      <c r="BW51" s="63">
        <f>'【B1(3)】派遣・受入実績'!F60</f>
        <v>0</v>
      </c>
      <c r="BX51" s="71" t="str">
        <f>IF('【B1(3)】派遣・受入実績'!T60="〇","有","")</f>
        <v/>
      </c>
      <c r="BY51" s="64" t="str">
        <f t="shared" si="21"/>
        <v>00</v>
      </c>
      <c r="CA51" s="35"/>
      <c r="CB51" s="35"/>
      <c r="CC51" s="125"/>
      <c r="CD51" s="68"/>
      <c r="CE51" s="68"/>
      <c r="CF51" s="68"/>
      <c r="CG51" s="68"/>
      <c r="CH51" s="35"/>
    </row>
    <row r="52" spans="9:86" ht="14.25" customHeight="1">
      <c r="I52" s="62"/>
      <c r="J52" s="62"/>
      <c r="K52" s="62"/>
      <c r="L52" s="62"/>
      <c r="M52" s="43"/>
      <c r="O52" s="62" t="str">
        <f>IF(OR('【B1(1)】日本側参加者リスト'!N57="",'【B1(1)】日本側参加者リスト'!AU57=1),"",'【B1(1)】日本側参加者リスト'!N57)</f>
        <v/>
      </c>
      <c r="P52" s="62" t="str">
        <f>IF(OR('【B1(2)】相手国側参加者リスト'!K57="",'【B1(2)】相手国側参加者リスト'!AU57=1),"",'【B1(2)】相手国側参加者リスト'!K57)</f>
        <v/>
      </c>
      <c r="AB52" s="46">
        <f>'【B1(4)】研究発表'!D60</f>
        <v>0</v>
      </c>
      <c r="AC52" s="71">
        <f>'【B1(4)】研究発表'!F60</f>
        <v>0</v>
      </c>
      <c r="AD52" s="46" t="str">
        <f>IF(MID(AC52,2,2)="学会",IF('【B1(4)】研究発表'!AL60="〇","〇",""),"")</f>
        <v/>
      </c>
      <c r="AE52" s="64" t="str">
        <f t="shared" si="3"/>
        <v>00</v>
      </c>
      <c r="AW52" s="33"/>
      <c r="AX52" s="33"/>
      <c r="AY52" s="33"/>
      <c r="AZ52" s="33"/>
      <c r="BA52" s="317"/>
      <c r="BB52" s="70">
        <v>47</v>
      </c>
      <c r="BC52" s="62" t="e">
        <f>IF(AND($BV52=$BC$4,$BW52="派遣＿相手国"),(DATEDIF('【B1(3)】派遣・受入実績'!$V61,'【B1(3)】派遣・受入実績'!$Y61,"d")),"")</f>
        <v>#N/A</v>
      </c>
      <c r="BD52" s="62" t="e">
        <f>IF(AND($BV52=$BD$4,$BW52="派遣＿相手国"),(DATEDIF('【B1(3)】派遣・受入実績'!$V61,'【B1(3)】派遣・受入実績'!$Y61,"d")),"")</f>
        <v>#N/A</v>
      </c>
      <c r="BE52" s="62" t="e">
        <f>IF(AND($BV52=$BE$4,$BW52="派遣＿相手国"),(DATEDIF('【B1(3)】派遣・受入実績'!$V61,'【B1(3)】派遣・受入実績'!$Y61,"d")),"")</f>
        <v>#N/A</v>
      </c>
      <c r="BF52" s="62" t="e">
        <f>IF(AND($BV52=$BF$4,$BW52="派遣＿相手国"),(DATEDIF('【B1(3)】派遣・受入実績'!$V61,'【B1(3)】派遣・受入実績'!$Y61,"d")),"")</f>
        <v>#N/A</v>
      </c>
      <c r="BG52" s="62" t="e">
        <f>IF(AND($BV52=$BG$4,CONCATENATE($BW52,$BX52)="受入有"),(DATEDIF('【B1(3)】派遣・受入実績'!$V61,'【B1(3)】派遣・受入実績'!$Y61,"d")),"")</f>
        <v>#N/A</v>
      </c>
      <c r="BH52" s="62" t="e">
        <f>IF(AND($BV52=$BH$4,CONCATENATE($BW52,$BX52)="受入有"),(DATEDIF('【B1(3)】派遣・受入実績'!$V61,'【B1(3)】派遣・受入実績'!$Y61,"d")),"")</f>
        <v>#N/A</v>
      </c>
      <c r="BI52" s="62" t="e">
        <f>IF(AND($BV52=$BI$4,CONCATENATE($BW52,$BX52)="受入有"),(DATEDIF('【B1(3)】派遣・受入実績'!$V61,'【B1(3)】派遣・受入実績'!$Y61,"d")),"")</f>
        <v>#N/A</v>
      </c>
      <c r="BJ52" s="62" t="e">
        <f>IF(AND($BV52=$BJ$4,CONCATENATE($BW52,$BX52)="受入有"),(DATEDIF('【B1(3)】派遣・受入実績'!$V61,'【B1(3)】派遣・受入実績'!$Y61,"d")),"")</f>
        <v>#N/A</v>
      </c>
      <c r="BL52" s="70">
        <v>47</v>
      </c>
      <c r="BM52" s="62" t="e">
        <f>IF(AND(BN52&lt;&gt;"",COUNTIF(BN$6:BN51,BN52)=0),MAX($BM$6:BM51)+1,"")</f>
        <v>#N/A</v>
      </c>
      <c r="BN52" s="62" t="e">
        <f>IF(AND(BN$5=BV52,'【B1(3)】派遣・受入実績'!AJ61&lt;&gt;""),'【B1(3)】派遣・受入実績'!AJ61,"")</f>
        <v>#N/A</v>
      </c>
      <c r="BO52" s="62" t="e">
        <f>IF(AND(BP52&lt;&gt;"",COUNTIF(BP$6:BP51,BP52)=0),MAX($BO$6:BO51)+1,"")</f>
        <v>#N/A</v>
      </c>
      <c r="BP52" s="62" t="e">
        <f>IF(AND(BP$5=BV52,'【B1(3)】派遣・受入実績'!AJ61&lt;&gt;""),'【B1(3)】派遣・受入実績'!AJ61,"")</f>
        <v>#N/A</v>
      </c>
      <c r="BQ52" s="62" t="e">
        <f>IF(AND(BR52&lt;&gt;"",COUNTIF(BR$6:BR51,BR52)=0),MAX($BQ$6:BQ51)+1,"")</f>
        <v>#N/A</v>
      </c>
      <c r="BR52" s="62" t="e">
        <f>IF(AND(BR$5=BV52,'【B1(3)】派遣・受入実績'!AJ61&lt;&gt;""),'【B1(3)】派遣・受入実績'!AJ61,"")</f>
        <v>#N/A</v>
      </c>
      <c r="BS52" s="62" t="e">
        <f>IF(AND(BT52&lt;&gt;"",COUNTIF(BT$6:BT51,BT52)=0),MAX($BS$6:BS51)+1,"")</f>
        <v>#N/A</v>
      </c>
      <c r="BT52" s="62" t="e">
        <f>IF(AND(BT$5=BV52,'【B1(3)】派遣・受入実績'!AJ61&lt;&gt;""),'【B1(3)】派遣・受入実績'!AJ61,"")</f>
        <v>#N/A</v>
      </c>
      <c r="BV52" s="71">
        <f>'【B1(3)】派遣・受入実績'!D61</f>
        <v>0</v>
      </c>
      <c r="BW52" s="63">
        <f>'【B1(3)】派遣・受入実績'!F61</f>
        <v>0</v>
      </c>
      <c r="BX52" s="71" t="str">
        <f>IF('【B1(3)】派遣・受入実績'!T61="〇","有","")</f>
        <v/>
      </c>
      <c r="BY52" s="64" t="str">
        <f t="shared" si="21"/>
        <v>00</v>
      </c>
    </row>
    <row r="53" spans="9:86" ht="14.25" customHeight="1">
      <c r="I53" s="62"/>
      <c r="J53" s="62"/>
      <c r="K53" s="62"/>
      <c r="L53" s="62"/>
      <c r="M53" s="43"/>
      <c r="O53" s="62" t="str">
        <f>IF(OR('【B1(1)】日本側参加者リスト'!N58="",'【B1(1)】日本側参加者リスト'!AU58=1),"",'【B1(1)】日本側参加者リスト'!N58)</f>
        <v/>
      </c>
      <c r="P53" s="62" t="str">
        <f>IF(OR('【B1(2)】相手国側参加者リスト'!K58="",'【B1(2)】相手国側参加者リスト'!AU58=1),"",'【B1(2)】相手国側参加者リスト'!K58)</f>
        <v/>
      </c>
      <c r="AB53" s="46">
        <f>'【B1(4)】研究発表'!D61</f>
        <v>0</v>
      </c>
      <c r="AC53" s="71">
        <f>'【B1(4)】研究発表'!F61</f>
        <v>0</v>
      </c>
      <c r="AD53" s="46" t="str">
        <f>IF(MID(AC53,2,2)="学会",IF('【B1(4)】研究発表'!AL61="〇","〇",""),"")</f>
        <v/>
      </c>
      <c r="AE53" s="64" t="str">
        <f t="shared" si="3"/>
        <v>00</v>
      </c>
      <c r="AW53" s="33"/>
      <c r="AX53" s="33"/>
      <c r="AY53" s="33"/>
      <c r="AZ53" s="33"/>
      <c r="BA53" s="317"/>
      <c r="BB53" s="70">
        <v>48</v>
      </c>
      <c r="BC53" s="62" t="e">
        <f>IF(AND($BV53=$BC$4,$BW53="派遣＿相手国"),(DATEDIF('【B1(3)】派遣・受入実績'!$V62,'【B1(3)】派遣・受入実績'!$Y62,"d")),"")</f>
        <v>#N/A</v>
      </c>
      <c r="BD53" s="62" t="e">
        <f>IF(AND($BV53=$BD$4,$BW53="派遣＿相手国"),(DATEDIF('【B1(3)】派遣・受入実績'!$V62,'【B1(3)】派遣・受入実績'!$Y62,"d")),"")</f>
        <v>#N/A</v>
      </c>
      <c r="BE53" s="62" t="e">
        <f>IF(AND($BV53=$BE$4,$BW53="派遣＿相手国"),(DATEDIF('【B1(3)】派遣・受入実績'!$V62,'【B1(3)】派遣・受入実績'!$Y62,"d")),"")</f>
        <v>#N/A</v>
      </c>
      <c r="BF53" s="62" t="e">
        <f>IF(AND($BV53=$BF$4,$BW53="派遣＿相手国"),(DATEDIF('【B1(3)】派遣・受入実績'!$V62,'【B1(3)】派遣・受入実績'!$Y62,"d")),"")</f>
        <v>#N/A</v>
      </c>
      <c r="BG53" s="62" t="e">
        <f>IF(AND($BV53=$BG$4,CONCATENATE($BW53,$BX53)="受入有"),(DATEDIF('【B1(3)】派遣・受入実績'!$V62,'【B1(3)】派遣・受入実績'!$Y62,"d")),"")</f>
        <v>#N/A</v>
      </c>
      <c r="BH53" s="62" t="e">
        <f>IF(AND($BV53=$BH$4,CONCATENATE($BW53,$BX53)="受入有"),(DATEDIF('【B1(3)】派遣・受入実績'!$V62,'【B1(3)】派遣・受入実績'!$Y62,"d")),"")</f>
        <v>#N/A</v>
      </c>
      <c r="BI53" s="62" t="e">
        <f>IF(AND($BV53=$BI$4,CONCATENATE($BW53,$BX53)="受入有"),(DATEDIF('【B1(3)】派遣・受入実績'!$V62,'【B1(3)】派遣・受入実績'!$Y62,"d")),"")</f>
        <v>#N/A</v>
      </c>
      <c r="BJ53" s="62" t="e">
        <f>IF(AND($BV53=$BJ$4,CONCATENATE($BW53,$BX53)="受入有"),(DATEDIF('【B1(3)】派遣・受入実績'!$V62,'【B1(3)】派遣・受入実績'!$Y62,"d")),"")</f>
        <v>#N/A</v>
      </c>
      <c r="BL53" s="70">
        <v>48</v>
      </c>
      <c r="BM53" s="62" t="e">
        <f>IF(AND(BN53&lt;&gt;"",COUNTIF(BN$6:BN52,BN53)=0),MAX($BM$6:BM52)+1,"")</f>
        <v>#N/A</v>
      </c>
      <c r="BN53" s="62" t="e">
        <f>IF(AND(BN$5=BV53,'【B1(3)】派遣・受入実績'!AJ62&lt;&gt;""),'【B1(3)】派遣・受入実績'!AJ62,"")</f>
        <v>#N/A</v>
      </c>
      <c r="BO53" s="62" t="e">
        <f>IF(AND(BP53&lt;&gt;"",COUNTIF(BP$6:BP52,BP53)=0),MAX($BO$6:BO52)+1,"")</f>
        <v>#N/A</v>
      </c>
      <c r="BP53" s="62" t="e">
        <f>IF(AND(BP$5=BV53,'【B1(3)】派遣・受入実績'!AJ62&lt;&gt;""),'【B1(3)】派遣・受入実績'!AJ62,"")</f>
        <v>#N/A</v>
      </c>
      <c r="BQ53" s="62" t="e">
        <f>IF(AND(BR53&lt;&gt;"",COUNTIF(BR$6:BR52,BR53)=0),MAX($BQ$6:BQ52)+1,"")</f>
        <v>#N/A</v>
      </c>
      <c r="BR53" s="62" t="e">
        <f>IF(AND(BR$5=BV53,'【B1(3)】派遣・受入実績'!AJ62&lt;&gt;""),'【B1(3)】派遣・受入実績'!AJ62,"")</f>
        <v>#N/A</v>
      </c>
      <c r="BS53" s="62" t="e">
        <f>IF(AND(BT53&lt;&gt;"",COUNTIF(BT$6:BT52,BT53)=0),MAX($BS$6:BS52)+1,"")</f>
        <v>#N/A</v>
      </c>
      <c r="BT53" s="62" t="e">
        <f>IF(AND(BT$5=BV53,'【B1(3)】派遣・受入実績'!AJ62&lt;&gt;""),'【B1(3)】派遣・受入実績'!AJ62,"")</f>
        <v>#N/A</v>
      </c>
      <c r="BV53" s="71">
        <f>'【B1(3)】派遣・受入実績'!D62</f>
        <v>0</v>
      </c>
      <c r="BW53" s="63">
        <f>'【B1(3)】派遣・受入実績'!F62</f>
        <v>0</v>
      </c>
      <c r="BX53" s="71" t="str">
        <f>IF('【B1(3)】派遣・受入実績'!T62="〇","有","")</f>
        <v/>
      </c>
      <c r="BY53" s="64" t="str">
        <f t="shared" si="21"/>
        <v>00</v>
      </c>
    </row>
    <row r="54" spans="9:86" ht="14.25" customHeight="1">
      <c r="I54" s="62"/>
      <c r="J54" s="62"/>
      <c r="K54" s="62"/>
      <c r="L54" s="62"/>
      <c r="M54" s="43"/>
      <c r="O54" s="62" t="str">
        <f>IF(OR('【B1(1)】日本側参加者リスト'!N59="",'【B1(1)】日本側参加者リスト'!AU59=1),"",'【B1(1)】日本側参加者リスト'!N59)</f>
        <v/>
      </c>
      <c r="P54" s="62" t="str">
        <f>IF(OR('【B1(2)】相手国側参加者リスト'!K59="",'【B1(2)】相手国側参加者リスト'!AU59=1),"",'【B1(2)】相手国側参加者リスト'!K59)</f>
        <v/>
      </c>
      <c r="AB54" s="46">
        <f>'【B1(4)】研究発表'!D62</f>
        <v>0</v>
      </c>
      <c r="AC54" s="71">
        <f>'【B1(4)】研究発表'!F62</f>
        <v>0</v>
      </c>
      <c r="AD54" s="46" t="str">
        <f>IF(MID(AC54,2,2)="学会",IF('【B1(4)】研究発表'!AL62="〇","〇",""),"")</f>
        <v/>
      </c>
      <c r="AE54" s="64" t="str">
        <f t="shared" si="3"/>
        <v>00</v>
      </c>
      <c r="AW54" s="33"/>
      <c r="AX54" s="33"/>
      <c r="AY54" s="33"/>
      <c r="AZ54" s="33"/>
      <c r="BA54" s="317"/>
      <c r="BB54" s="70">
        <v>49</v>
      </c>
      <c r="BC54" s="62" t="e">
        <f>IF(AND($BV54=$BC$4,$BW54="派遣＿相手国"),(DATEDIF('【B1(3)】派遣・受入実績'!$V63,'【B1(3)】派遣・受入実績'!$Y63,"d")),"")</f>
        <v>#N/A</v>
      </c>
      <c r="BD54" s="62" t="e">
        <f>IF(AND($BV54=$BD$4,$BW54="派遣＿相手国"),(DATEDIF('【B1(3)】派遣・受入実績'!$V63,'【B1(3)】派遣・受入実績'!$Y63,"d")),"")</f>
        <v>#N/A</v>
      </c>
      <c r="BE54" s="62" t="e">
        <f>IF(AND($BV54=$BE$4,$BW54="派遣＿相手国"),(DATEDIF('【B1(3)】派遣・受入実績'!$V63,'【B1(3)】派遣・受入実績'!$Y63,"d")),"")</f>
        <v>#N/A</v>
      </c>
      <c r="BF54" s="62" t="e">
        <f>IF(AND($BV54=$BF$4,$BW54="派遣＿相手国"),(DATEDIF('【B1(3)】派遣・受入実績'!$V63,'【B1(3)】派遣・受入実績'!$Y63,"d")),"")</f>
        <v>#N/A</v>
      </c>
      <c r="BG54" s="62" t="e">
        <f>IF(AND($BV54=$BG$4,CONCATENATE($BW54,$BX54)="受入有"),(DATEDIF('【B1(3)】派遣・受入実績'!$V63,'【B1(3)】派遣・受入実績'!$Y63,"d")),"")</f>
        <v>#N/A</v>
      </c>
      <c r="BH54" s="62" t="e">
        <f>IF(AND($BV54=$BH$4,CONCATENATE($BW54,$BX54)="受入有"),(DATEDIF('【B1(3)】派遣・受入実績'!$V63,'【B1(3)】派遣・受入実績'!$Y63,"d")),"")</f>
        <v>#N/A</v>
      </c>
      <c r="BI54" s="62" t="e">
        <f>IF(AND($BV54=$BI$4,CONCATENATE($BW54,$BX54)="受入有"),(DATEDIF('【B1(3)】派遣・受入実績'!$V63,'【B1(3)】派遣・受入実績'!$Y63,"d")),"")</f>
        <v>#N/A</v>
      </c>
      <c r="BJ54" s="62" t="e">
        <f>IF(AND($BV54=$BJ$4,CONCATENATE($BW54,$BX54)="受入有"),(DATEDIF('【B1(3)】派遣・受入実績'!$V63,'【B1(3)】派遣・受入実績'!$Y63,"d")),"")</f>
        <v>#N/A</v>
      </c>
      <c r="BL54" s="70">
        <v>49</v>
      </c>
      <c r="BM54" s="62" t="e">
        <f>IF(AND(BN54&lt;&gt;"",COUNTIF(BN$6:BN53,BN54)=0),MAX($BM$6:BM53)+1,"")</f>
        <v>#N/A</v>
      </c>
      <c r="BN54" s="62" t="e">
        <f>IF(AND(BN$5=BV54,'【B1(3)】派遣・受入実績'!AJ63&lt;&gt;""),'【B1(3)】派遣・受入実績'!AJ63,"")</f>
        <v>#N/A</v>
      </c>
      <c r="BO54" s="62" t="e">
        <f>IF(AND(BP54&lt;&gt;"",COUNTIF(BP$6:BP53,BP54)=0),MAX($BO$6:BO53)+1,"")</f>
        <v>#N/A</v>
      </c>
      <c r="BP54" s="62" t="e">
        <f>IF(AND(BP$5=BV54,'【B1(3)】派遣・受入実績'!AJ63&lt;&gt;""),'【B1(3)】派遣・受入実績'!AJ63,"")</f>
        <v>#N/A</v>
      </c>
      <c r="BQ54" s="62" t="e">
        <f>IF(AND(BR54&lt;&gt;"",COUNTIF(BR$6:BR53,BR54)=0),MAX($BQ$6:BQ53)+1,"")</f>
        <v>#N/A</v>
      </c>
      <c r="BR54" s="62" t="e">
        <f>IF(AND(BR$5=BV54,'【B1(3)】派遣・受入実績'!AJ63&lt;&gt;""),'【B1(3)】派遣・受入実績'!AJ63,"")</f>
        <v>#N/A</v>
      </c>
      <c r="BS54" s="62" t="e">
        <f>IF(AND(BT54&lt;&gt;"",COUNTIF(BT$6:BT53,BT54)=0),MAX($BS$6:BS53)+1,"")</f>
        <v>#N/A</v>
      </c>
      <c r="BT54" s="62" t="e">
        <f>IF(AND(BT$5=BV54,'【B1(3)】派遣・受入実績'!AJ63&lt;&gt;""),'【B1(3)】派遣・受入実績'!AJ63,"")</f>
        <v>#N/A</v>
      </c>
      <c r="BV54" s="71">
        <f>'【B1(3)】派遣・受入実績'!D63</f>
        <v>0</v>
      </c>
      <c r="BW54" s="63">
        <f>'【B1(3)】派遣・受入実績'!F63</f>
        <v>0</v>
      </c>
      <c r="BX54" s="71" t="str">
        <f>IF('【B1(3)】派遣・受入実績'!T63="〇","有","")</f>
        <v/>
      </c>
      <c r="BY54" s="64" t="str">
        <f t="shared" si="21"/>
        <v>00</v>
      </c>
    </row>
    <row r="55" spans="9:86" ht="14.25" customHeight="1">
      <c r="I55" s="62"/>
      <c r="J55" s="62"/>
      <c r="K55" s="62"/>
      <c r="L55" s="62"/>
      <c r="M55" s="43"/>
      <c r="O55" s="62" t="str">
        <f>IF(OR('【B1(1)】日本側参加者リスト'!N60="",'【B1(1)】日本側参加者リスト'!AU60=1),"",'【B1(1)】日本側参加者リスト'!N60)</f>
        <v/>
      </c>
      <c r="P55" s="62" t="str">
        <f>IF(OR('【B1(2)】相手国側参加者リスト'!K60="",'【B1(2)】相手国側参加者リスト'!AU60=1),"",'【B1(2)】相手国側参加者リスト'!K60)</f>
        <v/>
      </c>
      <c r="AB55" s="46">
        <f>'【B1(4)】研究発表'!D63</f>
        <v>0</v>
      </c>
      <c r="AC55" s="71">
        <f>'【B1(4)】研究発表'!F63</f>
        <v>0</v>
      </c>
      <c r="AD55" s="46" t="str">
        <f>IF(MID(AC55,2,2)="学会",IF('【B1(4)】研究発表'!AL63="〇","〇",""),"")</f>
        <v/>
      </c>
      <c r="AE55" s="64" t="str">
        <f t="shared" si="3"/>
        <v>00</v>
      </c>
      <c r="AW55" s="33"/>
      <c r="AX55" s="33"/>
      <c r="AY55" s="33"/>
      <c r="AZ55" s="33"/>
      <c r="BA55" s="317"/>
      <c r="BB55" s="70">
        <v>50</v>
      </c>
      <c r="BC55" s="62" t="e">
        <f>IF(AND($BV55=$BC$4,$BW55="派遣＿相手国"),(DATEDIF('【B1(3)】派遣・受入実績'!$V64,'【B1(3)】派遣・受入実績'!$Y64,"d")),"")</f>
        <v>#N/A</v>
      </c>
      <c r="BD55" s="62" t="e">
        <f>IF(AND($BV55=$BD$4,$BW55="派遣＿相手国"),(DATEDIF('【B1(3)】派遣・受入実績'!$V64,'【B1(3)】派遣・受入実績'!$Y64,"d")),"")</f>
        <v>#N/A</v>
      </c>
      <c r="BE55" s="62" t="e">
        <f>IF(AND($BV55=$BE$4,$BW55="派遣＿相手国"),(DATEDIF('【B1(3)】派遣・受入実績'!$V64,'【B1(3)】派遣・受入実績'!$Y64,"d")),"")</f>
        <v>#N/A</v>
      </c>
      <c r="BF55" s="62" t="e">
        <f>IF(AND($BV55=$BF$4,$BW55="派遣＿相手国"),(DATEDIF('【B1(3)】派遣・受入実績'!$V64,'【B1(3)】派遣・受入実績'!$Y64,"d")),"")</f>
        <v>#N/A</v>
      </c>
      <c r="BG55" s="62" t="e">
        <f>IF(AND($BV55=$BG$4,CONCATENATE($BW55,$BX55)="受入有"),(DATEDIF('【B1(3)】派遣・受入実績'!$V64,'【B1(3)】派遣・受入実績'!$Y64,"d")),"")</f>
        <v>#N/A</v>
      </c>
      <c r="BH55" s="62" t="e">
        <f>IF(AND($BV55=$BH$4,CONCATENATE($BW55,$BX55)="受入有"),(DATEDIF('【B1(3)】派遣・受入実績'!$V64,'【B1(3)】派遣・受入実績'!$Y64,"d")),"")</f>
        <v>#N/A</v>
      </c>
      <c r="BI55" s="62" t="e">
        <f>IF(AND($BV55=$BI$4,CONCATENATE($BW55,$BX55)="受入有"),(DATEDIF('【B1(3)】派遣・受入実績'!$V64,'【B1(3)】派遣・受入実績'!$Y64,"d")),"")</f>
        <v>#N/A</v>
      </c>
      <c r="BJ55" s="62" t="e">
        <f>IF(AND($BV55=$BJ$4,CONCATENATE($BW55,$BX55)="受入有"),(DATEDIF('【B1(3)】派遣・受入実績'!$V64,'【B1(3)】派遣・受入実績'!$Y64,"d")),"")</f>
        <v>#N/A</v>
      </c>
      <c r="BL55" s="70">
        <v>50</v>
      </c>
      <c r="BM55" s="62" t="e">
        <f>IF(AND(BN55&lt;&gt;"",COUNTIF(BN$6:BN54,BN55)=0),MAX($BM$6:BM54)+1,"")</f>
        <v>#N/A</v>
      </c>
      <c r="BN55" s="62" t="e">
        <f>IF(AND(BN$5=BV55,'【B1(3)】派遣・受入実績'!AJ64&lt;&gt;""),'【B1(3)】派遣・受入実績'!AJ64,"")</f>
        <v>#N/A</v>
      </c>
      <c r="BO55" s="62" t="e">
        <f>IF(AND(BP55&lt;&gt;"",COUNTIF(BP$6:BP54,BP55)=0),MAX($BO$6:BO54)+1,"")</f>
        <v>#N/A</v>
      </c>
      <c r="BP55" s="62" t="e">
        <f>IF(AND(BP$5=BV55,'【B1(3)】派遣・受入実績'!AJ64&lt;&gt;""),'【B1(3)】派遣・受入実績'!AJ64,"")</f>
        <v>#N/A</v>
      </c>
      <c r="BQ55" s="62" t="e">
        <f>IF(AND(BR55&lt;&gt;"",COUNTIF(BR$6:BR54,BR55)=0),MAX($BQ$6:BQ54)+1,"")</f>
        <v>#N/A</v>
      </c>
      <c r="BR55" s="62" t="e">
        <f>IF(AND(BR$5=BV55,'【B1(3)】派遣・受入実績'!AJ64&lt;&gt;""),'【B1(3)】派遣・受入実績'!AJ64,"")</f>
        <v>#N/A</v>
      </c>
      <c r="BS55" s="62" t="e">
        <f>IF(AND(BT55&lt;&gt;"",COUNTIF(BT$6:BT54,BT55)=0),MAX($BS$6:BS54)+1,"")</f>
        <v>#N/A</v>
      </c>
      <c r="BT55" s="62" t="e">
        <f>IF(AND(BT$5=BV55,'【B1(3)】派遣・受入実績'!AJ64&lt;&gt;""),'【B1(3)】派遣・受入実績'!AJ64,"")</f>
        <v>#N/A</v>
      </c>
      <c r="BV55" s="71">
        <f>'【B1(3)】派遣・受入実績'!D64</f>
        <v>0</v>
      </c>
      <c r="BW55" s="63">
        <f>'【B1(3)】派遣・受入実績'!F64</f>
        <v>0</v>
      </c>
      <c r="BX55" s="71" t="str">
        <f>IF('【B1(3)】派遣・受入実績'!T64="〇","有","")</f>
        <v/>
      </c>
      <c r="BY55" s="64" t="str">
        <f t="shared" si="21"/>
        <v>00</v>
      </c>
    </row>
    <row r="56" spans="9:86" ht="14.25" customHeight="1">
      <c r="I56" s="62"/>
      <c r="J56" s="62"/>
      <c r="K56" s="62"/>
      <c r="L56" s="62"/>
      <c r="M56" s="43"/>
      <c r="O56" s="62" t="str">
        <f>IF(OR('【B1(1)】日本側参加者リスト'!N61="",'【B1(1)】日本側参加者リスト'!AU61=1),"",'【B1(1)】日本側参加者リスト'!N61)</f>
        <v/>
      </c>
      <c r="P56" s="62" t="str">
        <f>IF(OR('【B1(2)】相手国側参加者リスト'!K61="",'【B1(2)】相手国側参加者リスト'!AU61=1),"",'【B1(2)】相手国側参加者リスト'!K61)</f>
        <v/>
      </c>
      <c r="AB56" s="46">
        <f>'【B1(4)】研究発表'!D64</f>
        <v>0</v>
      </c>
      <c r="AC56" s="71">
        <f>'【B1(4)】研究発表'!F64</f>
        <v>0</v>
      </c>
      <c r="AD56" s="46" t="str">
        <f>IF(MID(AC56,2,2)="学会",IF('【B1(4)】研究発表'!AL64="〇","〇",""),"")</f>
        <v/>
      </c>
      <c r="AE56" s="64" t="str">
        <f t="shared" si="3"/>
        <v>00</v>
      </c>
      <c r="AW56" s="33"/>
      <c r="AX56" s="33"/>
      <c r="AY56" s="33"/>
      <c r="AZ56" s="33"/>
      <c r="BA56" s="317"/>
      <c r="BB56" s="70">
        <v>51</v>
      </c>
      <c r="BC56" s="62" t="e">
        <f>IF(AND($BV56=$BC$4,$BW56="派遣＿相手国"),(DATEDIF('【B1(3)】派遣・受入実績'!$V65,'【B1(3)】派遣・受入実績'!$Y65,"d")),"")</f>
        <v>#N/A</v>
      </c>
      <c r="BD56" s="62" t="e">
        <f>IF(AND($BV56=$BD$4,$BW56="派遣＿相手国"),(DATEDIF('【B1(3)】派遣・受入実績'!$V65,'【B1(3)】派遣・受入実績'!$Y65,"d")),"")</f>
        <v>#N/A</v>
      </c>
      <c r="BE56" s="62" t="e">
        <f>IF(AND($BV56=$BE$4,$BW56="派遣＿相手国"),(DATEDIF('【B1(3)】派遣・受入実績'!$V65,'【B1(3)】派遣・受入実績'!$Y65,"d")),"")</f>
        <v>#N/A</v>
      </c>
      <c r="BF56" s="62" t="e">
        <f>IF(AND($BV56=$BF$4,$BW56="派遣＿相手国"),(DATEDIF('【B1(3)】派遣・受入実績'!$V65,'【B1(3)】派遣・受入実績'!$Y65,"d")),"")</f>
        <v>#N/A</v>
      </c>
      <c r="BG56" s="62" t="e">
        <f>IF(AND($BV56=$BG$4,CONCATENATE($BW56,$BX56)="受入有"),(DATEDIF('【B1(3)】派遣・受入実績'!$V65,'【B1(3)】派遣・受入実績'!$Y65,"d")),"")</f>
        <v>#N/A</v>
      </c>
      <c r="BH56" s="62" t="e">
        <f>IF(AND($BV56=$BH$4,CONCATENATE($BW56,$BX56)="受入有"),(DATEDIF('【B1(3)】派遣・受入実績'!$V65,'【B1(3)】派遣・受入実績'!$Y65,"d")),"")</f>
        <v>#N/A</v>
      </c>
      <c r="BI56" s="62" t="e">
        <f>IF(AND($BV56=$BI$4,CONCATENATE($BW56,$BX56)="受入有"),(DATEDIF('【B1(3)】派遣・受入実績'!$V65,'【B1(3)】派遣・受入実績'!$Y65,"d")),"")</f>
        <v>#N/A</v>
      </c>
      <c r="BJ56" s="62" t="e">
        <f>IF(AND($BV56=$BJ$4,CONCATENATE($BW56,$BX56)="受入有"),(DATEDIF('【B1(3)】派遣・受入実績'!$V65,'【B1(3)】派遣・受入実績'!$Y65,"d")),"")</f>
        <v>#N/A</v>
      </c>
      <c r="BL56" s="70">
        <v>51</v>
      </c>
      <c r="BM56" s="62" t="e">
        <f>IF(AND(BN56&lt;&gt;"",COUNTIF(BN$6:BN55,BN56)=0),MAX($BM$6:BM55)+1,"")</f>
        <v>#N/A</v>
      </c>
      <c r="BN56" s="62" t="e">
        <f>IF(AND(BN$5=BV56,'【B1(3)】派遣・受入実績'!AJ65&lt;&gt;""),'【B1(3)】派遣・受入実績'!AJ65,"")</f>
        <v>#N/A</v>
      </c>
      <c r="BO56" s="62" t="e">
        <f>IF(AND(BP56&lt;&gt;"",COUNTIF(BP$6:BP55,BP56)=0),MAX($BO$6:BO55)+1,"")</f>
        <v>#N/A</v>
      </c>
      <c r="BP56" s="62" t="e">
        <f>IF(AND(BP$5=BV56,'【B1(3)】派遣・受入実績'!AJ65&lt;&gt;""),'【B1(3)】派遣・受入実績'!AJ65,"")</f>
        <v>#N/A</v>
      </c>
      <c r="BQ56" s="62" t="e">
        <f>IF(AND(BR56&lt;&gt;"",COUNTIF(BR$6:BR55,BR56)=0),MAX($BQ$6:BQ55)+1,"")</f>
        <v>#N/A</v>
      </c>
      <c r="BR56" s="62" t="e">
        <f>IF(AND(BR$5=BV56,'【B1(3)】派遣・受入実績'!AJ65&lt;&gt;""),'【B1(3)】派遣・受入実績'!AJ65,"")</f>
        <v>#N/A</v>
      </c>
      <c r="BS56" s="62" t="e">
        <f>IF(AND(BT56&lt;&gt;"",COUNTIF(BT$6:BT55,BT56)=0),MAX($BS$6:BS55)+1,"")</f>
        <v>#N/A</v>
      </c>
      <c r="BT56" s="62" t="e">
        <f>IF(AND(BT$5=BV56,'【B1(3)】派遣・受入実績'!AJ65&lt;&gt;""),'【B1(3)】派遣・受入実績'!AJ65,"")</f>
        <v>#N/A</v>
      </c>
      <c r="BV56" s="71">
        <f>'【B1(3)】派遣・受入実績'!D65</f>
        <v>0</v>
      </c>
      <c r="BW56" s="63">
        <f>'【B1(3)】派遣・受入実績'!F65</f>
        <v>0</v>
      </c>
      <c r="BX56" s="71" t="str">
        <f>IF('【B1(3)】派遣・受入実績'!T65="〇","有","")</f>
        <v/>
      </c>
      <c r="BY56" s="64" t="str">
        <f t="shared" si="21"/>
        <v>00</v>
      </c>
    </row>
    <row r="57" spans="9:86" ht="14.25" customHeight="1">
      <c r="I57" s="62"/>
      <c r="J57" s="62"/>
      <c r="K57" s="62"/>
      <c r="L57" s="62"/>
      <c r="M57" s="43"/>
      <c r="O57" s="62" t="str">
        <f>IF(OR('【B1(1)】日本側参加者リスト'!N62="",'【B1(1)】日本側参加者リスト'!AU62=1),"",'【B1(1)】日本側参加者リスト'!N62)</f>
        <v/>
      </c>
      <c r="P57" s="62" t="str">
        <f>IF(OR('【B1(2)】相手国側参加者リスト'!K62="",'【B1(2)】相手国側参加者リスト'!AU62=1),"",'【B1(2)】相手国側参加者リスト'!K62)</f>
        <v/>
      </c>
      <c r="AB57" s="46">
        <f>'【B1(4)】研究発表'!D65</f>
        <v>0</v>
      </c>
      <c r="AC57" s="71">
        <f>'【B1(4)】研究発表'!F65</f>
        <v>0</v>
      </c>
      <c r="AD57" s="46" t="str">
        <f>IF(MID(AC57,2,2)="学会",IF('【B1(4)】研究発表'!AL65="〇","〇",""),"")</f>
        <v/>
      </c>
      <c r="AE57" s="64" t="str">
        <f t="shared" si="3"/>
        <v>00</v>
      </c>
      <c r="AW57" s="33"/>
      <c r="AX57" s="33"/>
      <c r="AY57" s="33"/>
      <c r="AZ57" s="33"/>
      <c r="BA57" s="317"/>
      <c r="BB57" s="70">
        <v>52</v>
      </c>
      <c r="BC57" s="62" t="e">
        <f>IF(AND($BV57=$BC$4,$BW57="派遣＿相手国"),(DATEDIF('【B1(3)】派遣・受入実績'!$V66,'【B1(3)】派遣・受入実績'!$Y66,"d")),"")</f>
        <v>#N/A</v>
      </c>
      <c r="BD57" s="62" t="e">
        <f>IF(AND($BV57=$BD$4,$BW57="派遣＿相手国"),(DATEDIF('【B1(3)】派遣・受入実績'!$V66,'【B1(3)】派遣・受入実績'!$Y66,"d")),"")</f>
        <v>#N/A</v>
      </c>
      <c r="BE57" s="62" t="e">
        <f>IF(AND($BV57=$BE$4,$BW57="派遣＿相手国"),(DATEDIF('【B1(3)】派遣・受入実績'!$V66,'【B1(3)】派遣・受入実績'!$Y66,"d")),"")</f>
        <v>#N/A</v>
      </c>
      <c r="BF57" s="62" t="e">
        <f>IF(AND($BV57=$BF$4,$BW57="派遣＿相手国"),(DATEDIF('【B1(3)】派遣・受入実績'!$V66,'【B1(3)】派遣・受入実績'!$Y66,"d")),"")</f>
        <v>#N/A</v>
      </c>
      <c r="BG57" s="62" t="e">
        <f>IF(AND($BV57=$BG$4,CONCATENATE($BW57,$BX57)="受入有"),(DATEDIF('【B1(3)】派遣・受入実績'!$V66,'【B1(3)】派遣・受入実績'!$Y66,"d")),"")</f>
        <v>#N/A</v>
      </c>
      <c r="BH57" s="62" t="e">
        <f>IF(AND($BV57=$BH$4,CONCATENATE($BW57,$BX57)="受入有"),(DATEDIF('【B1(3)】派遣・受入実績'!$V66,'【B1(3)】派遣・受入実績'!$Y66,"d")),"")</f>
        <v>#N/A</v>
      </c>
      <c r="BI57" s="62" t="e">
        <f>IF(AND($BV57=$BI$4,CONCATENATE($BW57,$BX57)="受入有"),(DATEDIF('【B1(3)】派遣・受入実績'!$V66,'【B1(3)】派遣・受入実績'!$Y66,"d")),"")</f>
        <v>#N/A</v>
      </c>
      <c r="BJ57" s="62" t="e">
        <f>IF(AND($BV57=$BJ$4,CONCATENATE($BW57,$BX57)="受入有"),(DATEDIF('【B1(3)】派遣・受入実績'!$V66,'【B1(3)】派遣・受入実績'!$Y66,"d")),"")</f>
        <v>#N/A</v>
      </c>
      <c r="BL57" s="70">
        <v>52</v>
      </c>
      <c r="BM57" s="62" t="e">
        <f>IF(AND(BN57&lt;&gt;"",COUNTIF(BN$6:BN56,BN57)=0),MAX($BM$6:BM56)+1,"")</f>
        <v>#N/A</v>
      </c>
      <c r="BN57" s="62" t="e">
        <f>IF(AND(BN$5=BV57,'【B1(3)】派遣・受入実績'!AJ66&lt;&gt;""),'【B1(3)】派遣・受入実績'!AJ66,"")</f>
        <v>#N/A</v>
      </c>
      <c r="BO57" s="62" t="e">
        <f>IF(AND(BP57&lt;&gt;"",COUNTIF(BP$6:BP56,BP57)=0),MAX($BO$6:BO56)+1,"")</f>
        <v>#N/A</v>
      </c>
      <c r="BP57" s="62" t="e">
        <f>IF(AND(BP$5=BV57,'【B1(3)】派遣・受入実績'!AJ66&lt;&gt;""),'【B1(3)】派遣・受入実績'!AJ66,"")</f>
        <v>#N/A</v>
      </c>
      <c r="BQ57" s="62" t="e">
        <f>IF(AND(BR57&lt;&gt;"",COUNTIF(BR$6:BR56,BR57)=0),MAX($BQ$6:BQ56)+1,"")</f>
        <v>#N/A</v>
      </c>
      <c r="BR57" s="62" t="e">
        <f>IF(AND(BR$5=BV57,'【B1(3)】派遣・受入実績'!AJ66&lt;&gt;""),'【B1(3)】派遣・受入実績'!AJ66,"")</f>
        <v>#N/A</v>
      </c>
      <c r="BS57" s="62" t="e">
        <f>IF(AND(BT57&lt;&gt;"",COUNTIF(BT$6:BT56,BT57)=0),MAX($BS$6:BS56)+1,"")</f>
        <v>#N/A</v>
      </c>
      <c r="BT57" s="62" t="e">
        <f>IF(AND(BT$5=BV57,'【B1(3)】派遣・受入実績'!AJ66&lt;&gt;""),'【B1(3)】派遣・受入実績'!AJ66,"")</f>
        <v>#N/A</v>
      </c>
      <c r="BV57" s="71">
        <f>'【B1(3)】派遣・受入実績'!D66</f>
        <v>0</v>
      </c>
      <c r="BW57" s="63">
        <f>'【B1(3)】派遣・受入実績'!F66</f>
        <v>0</v>
      </c>
      <c r="BX57" s="71" t="str">
        <f>IF('【B1(3)】派遣・受入実績'!T66="〇","有","")</f>
        <v/>
      </c>
      <c r="BY57" s="64" t="str">
        <f t="shared" si="21"/>
        <v>00</v>
      </c>
    </row>
    <row r="58" spans="9:86" ht="14.25" customHeight="1">
      <c r="I58" s="62"/>
      <c r="J58" s="62"/>
      <c r="K58" s="62"/>
      <c r="L58" s="62"/>
      <c r="M58" s="43"/>
      <c r="O58" s="62" t="str">
        <f>IF(OR('【B1(1)】日本側参加者リスト'!N63="",'【B1(1)】日本側参加者リスト'!AU63=1),"",'【B1(1)】日本側参加者リスト'!N63)</f>
        <v/>
      </c>
      <c r="P58" s="62" t="str">
        <f>IF(OR('【B1(2)】相手国側参加者リスト'!K63="",'【B1(2)】相手国側参加者リスト'!AU63=1),"",'【B1(2)】相手国側参加者リスト'!K63)</f>
        <v/>
      </c>
      <c r="AB58" s="46">
        <f>'【B1(4)】研究発表'!D66</f>
        <v>0</v>
      </c>
      <c r="AC58" s="71">
        <f>'【B1(4)】研究発表'!F66</f>
        <v>0</v>
      </c>
      <c r="AD58" s="46" t="str">
        <f>IF(MID(AC58,2,2)="学会",IF('【B1(4)】研究発表'!AL66="〇","〇",""),"")</f>
        <v/>
      </c>
      <c r="AE58" s="64" t="str">
        <f t="shared" si="3"/>
        <v>00</v>
      </c>
      <c r="AW58" s="33"/>
      <c r="AX58" s="33"/>
      <c r="AY58" s="33"/>
      <c r="AZ58" s="33"/>
      <c r="BA58" s="317"/>
      <c r="BB58" s="70">
        <v>53</v>
      </c>
      <c r="BC58" s="62" t="e">
        <f>IF(AND($BV58=$BC$4,$BW58="派遣＿相手国"),(DATEDIF('【B1(3)】派遣・受入実績'!$V67,'【B1(3)】派遣・受入実績'!$Y67,"d")),"")</f>
        <v>#N/A</v>
      </c>
      <c r="BD58" s="62" t="e">
        <f>IF(AND($BV58=$BD$4,$BW58="派遣＿相手国"),(DATEDIF('【B1(3)】派遣・受入実績'!$V67,'【B1(3)】派遣・受入実績'!$Y67,"d")),"")</f>
        <v>#N/A</v>
      </c>
      <c r="BE58" s="62" t="e">
        <f>IF(AND($BV58=$BE$4,$BW58="派遣＿相手国"),(DATEDIF('【B1(3)】派遣・受入実績'!$V67,'【B1(3)】派遣・受入実績'!$Y67,"d")),"")</f>
        <v>#N/A</v>
      </c>
      <c r="BF58" s="62" t="e">
        <f>IF(AND($BV58=$BF$4,$BW58="派遣＿相手国"),(DATEDIF('【B1(3)】派遣・受入実績'!$V67,'【B1(3)】派遣・受入実績'!$Y67,"d")),"")</f>
        <v>#N/A</v>
      </c>
      <c r="BG58" s="62" t="e">
        <f>IF(AND($BV58=$BG$4,CONCATENATE($BW58,$BX58)="受入有"),(DATEDIF('【B1(3)】派遣・受入実績'!$V67,'【B1(3)】派遣・受入実績'!$Y67,"d")),"")</f>
        <v>#N/A</v>
      </c>
      <c r="BH58" s="62" t="e">
        <f>IF(AND($BV58=$BH$4,CONCATENATE($BW58,$BX58)="受入有"),(DATEDIF('【B1(3)】派遣・受入実績'!$V67,'【B1(3)】派遣・受入実績'!$Y67,"d")),"")</f>
        <v>#N/A</v>
      </c>
      <c r="BI58" s="62" t="e">
        <f>IF(AND($BV58=$BI$4,CONCATENATE($BW58,$BX58)="受入有"),(DATEDIF('【B1(3)】派遣・受入実績'!$V67,'【B1(3)】派遣・受入実績'!$Y67,"d")),"")</f>
        <v>#N/A</v>
      </c>
      <c r="BJ58" s="62" t="e">
        <f>IF(AND($BV58=$BJ$4,CONCATENATE($BW58,$BX58)="受入有"),(DATEDIF('【B1(3)】派遣・受入実績'!$V67,'【B1(3)】派遣・受入実績'!$Y67,"d")),"")</f>
        <v>#N/A</v>
      </c>
      <c r="BL58" s="70">
        <v>53</v>
      </c>
      <c r="BM58" s="62" t="e">
        <f>IF(AND(BN58&lt;&gt;"",COUNTIF(BN$6:BN57,BN58)=0),MAX($BM$6:BM57)+1,"")</f>
        <v>#N/A</v>
      </c>
      <c r="BN58" s="62" t="e">
        <f>IF(AND(BN$5=BV58,'【B1(3)】派遣・受入実績'!AJ67&lt;&gt;""),'【B1(3)】派遣・受入実績'!AJ67,"")</f>
        <v>#N/A</v>
      </c>
      <c r="BO58" s="62" t="e">
        <f>IF(AND(BP58&lt;&gt;"",COUNTIF(BP$6:BP57,BP58)=0),MAX($BO$6:BO57)+1,"")</f>
        <v>#N/A</v>
      </c>
      <c r="BP58" s="62" t="e">
        <f>IF(AND(BP$5=BV58,'【B1(3)】派遣・受入実績'!AJ67&lt;&gt;""),'【B1(3)】派遣・受入実績'!AJ67,"")</f>
        <v>#N/A</v>
      </c>
      <c r="BQ58" s="62" t="e">
        <f>IF(AND(BR58&lt;&gt;"",COUNTIF(BR$6:BR57,BR58)=0),MAX($BQ$6:BQ57)+1,"")</f>
        <v>#N/A</v>
      </c>
      <c r="BR58" s="62" t="e">
        <f>IF(AND(BR$5=BV58,'【B1(3)】派遣・受入実績'!AJ67&lt;&gt;""),'【B1(3)】派遣・受入実績'!AJ67,"")</f>
        <v>#N/A</v>
      </c>
      <c r="BS58" s="62" t="e">
        <f>IF(AND(BT58&lt;&gt;"",COUNTIF(BT$6:BT57,BT58)=0),MAX($BS$6:BS57)+1,"")</f>
        <v>#N/A</v>
      </c>
      <c r="BT58" s="62" t="e">
        <f>IF(AND(BT$5=BV58,'【B1(3)】派遣・受入実績'!AJ67&lt;&gt;""),'【B1(3)】派遣・受入実績'!AJ67,"")</f>
        <v>#N/A</v>
      </c>
      <c r="BV58" s="71">
        <f>'【B1(3)】派遣・受入実績'!D67</f>
        <v>0</v>
      </c>
      <c r="BW58" s="63">
        <f>'【B1(3)】派遣・受入実績'!F67</f>
        <v>0</v>
      </c>
      <c r="BX58" s="71" t="str">
        <f>IF('【B1(3)】派遣・受入実績'!T67="〇","有","")</f>
        <v/>
      </c>
      <c r="BY58" s="64" t="str">
        <f t="shared" si="21"/>
        <v>00</v>
      </c>
    </row>
    <row r="59" spans="9:86" ht="14.25" customHeight="1">
      <c r="I59" s="62"/>
      <c r="J59" s="62"/>
      <c r="K59" s="62"/>
      <c r="L59" s="62"/>
      <c r="M59" s="43"/>
      <c r="O59" s="62" t="str">
        <f>IF(OR('【B1(1)】日本側参加者リスト'!N64="",'【B1(1)】日本側参加者リスト'!AU64=1),"",'【B1(1)】日本側参加者リスト'!N64)</f>
        <v/>
      </c>
      <c r="P59" s="62" t="str">
        <f>IF(OR('【B1(2)】相手国側参加者リスト'!K64="",'【B1(2)】相手国側参加者リスト'!AU64=1),"",'【B1(2)】相手国側参加者リスト'!K64)</f>
        <v/>
      </c>
      <c r="AB59" s="46">
        <f>'【B1(4)】研究発表'!D67</f>
        <v>0</v>
      </c>
      <c r="AC59" s="71">
        <f>'【B1(4)】研究発表'!F67</f>
        <v>0</v>
      </c>
      <c r="AD59" s="46" t="str">
        <f>IF(MID(AC59,2,2)="学会",IF('【B1(4)】研究発表'!AL67="〇","〇",""),"")</f>
        <v/>
      </c>
      <c r="AE59" s="64" t="str">
        <f t="shared" si="3"/>
        <v>00</v>
      </c>
      <c r="AW59" s="33"/>
      <c r="AX59" s="33"/>
      <c r="AY59" s="33"/>
      <c r="AZ59" s="33"/>
      <c r="BA59" s="317"/>
      <c r="BB59" s="70">
        <v>54</v>
      </c>
      <c r="BC59" s="62" t="e">
        <f>IF(AND($BV59=$BC$4,$BW59="派遣＿相手国"),(DATEDIF('【B1(3)】派遣・受入実績'!$V68,'【B1(3)】派遣・受入実績'!$Y68,"d")),"")</f>
        <v>#N/A</v>
      </c>
      <c r="BD59" s="62" t="e">
        <f>IF(AND($BV59=$BD$4,$BW59="派遣＿相手国"),(DATEDIF('【B1(3)】派遣・受入実績'!$V68,'【B1(3)】派遣・受入実績'!$Y68,"d")),"")</f>
        <v>#N/A</v>
      </c>
      <c r="BE59" s="62" t="e">
        <f>IF(AND($BV59=$BE$4,$BW59="派遣＿相手国"),(DATEDIF('【B1(3)】派遣・受入実績'!$V68,'【B1(3)】派遣・受入実績'!$Y68,"d")),"")</f>
        <v>#N/A</v>
      </c>
      <c r="BF59" s="62" t="e">
        <f>IF(AND($BV59=$BF$4,$BW59="派遣＿相手国"),(DATEDIF('【B1(3)】派遣・受入実績'!$V68,'【B1(3)】派遣・受入実績'!$Y68,"d")),"")</f>
        <v>#N/A</v>
      </c>
      <c r="BG59" s="62" t="e">
        <f>IF(AND($BV59=$BG$4,CONCATENATE($BW59,$BX59)="受入有"),(DATEDIF('【B1(3)】派遣・受入実績'!$V68,'【B1(3)】派遣・受入実績'!$Y68,"d")),"")</f>
        <v>#N/A</v>
      </c>
      <c r="BH59" s="62" t="e">
        <f>IF(AND($BV59=$BH$4,CONCATENATE($BW59,$BX59)="受入有"),(DATEDIF('【B1(3)】派遣・受入実績'!$V68,'【B1(3)】派遣・受入実績'!$Y68,"d")),"")</f>
        <v>#N/A</v>
      </c>
      <c r="BI59" s="62" t="e">
        <f>IF(AND($BV59=$BI$4,CONCATENATE($BW59,$BX59)="受入有"),(DATEDIF('【B1(3)】派遣・受入実績'!$V68,'【B1(3)】派遣・受入実績'!$Y68,"d")),"")</f>
        <v>#N/A</v>
      </c>
      <c r="BJ59" s="62" t="e">
        <f>IF(AND($BV59=$BJ$4,CONCATENATE($BW59,$BX59)="受入有"),(DATEDIF('【B1(3)】派遣・受入実績'!$V68,'【B1(3)】派遣・受入実績'!$Y68,"d")),"")</f>
        <v>#N/A</v>
      </c>
      <c r="BL59" s="70">
        <v>54</v>
      </c>
      <c r="BM59" s="62" t="e">
        <f>IF(AND(BN59&lt;&gt;"",COUNTIF(BN$6:BN58,BN59)=0),MAX($BM$6:BM58)+1,"")</f>
        <v>#N/A</v>
      </c>
      <c r="BN59" s="62" t="e">
        <f>IF(AND(BN$5=BV59,'【B1(3)】派遣・受入実績'!AJ68&lt;&gt;""),'【B1(3)】派遣・受入実績'!AJ68,"")</f>
        <v>#N/A</v>
      </c>
      <c r="BO59" s="62" t="e">
        <f>IF(AND(BP59&lt;&gt;"",COUNTIF(BP$6:BP58,BP59)=0),MAX($BO$6:BO58)+1,"")</f>
        <v>#N/A</v>
      </c>
      <c r="BP59" s="62" t="e">
        <f>IF(AND(BP$5=BV59,'【B1(3)】派遣・受入実績'!AJ68&lt;&gt;""),'【B1(3)】派遣・受入実績'!AJ68,"")</f>
        <v>#N/A</v>
      </c>
      <c r="BQ59" s="62" t="e">
        <f>IF(AND(BR59&lt;&gt;"",COUNTIF(BR$6:BR58,BR59)=0),MAX($BQ$6:BQ58)+1,"")</f>
        <v>#N/A</v>
      </c>
      <c r="BR59" s="62" t="e">
        <f>IF(AND(BR$5=BV59,'【B1(3)】派遣・受入実績'!AJ68&lt;&gt;""),'【B1(3)】派遣・受入実績'!AJ68,"")</f>
        <v>#N/A</v>
      </c>
      <c r="BS59" s="62" t="e">
        <f>IF(AND(BT59&lt;&gt;"",COUNTIF(BT$6:BT58,BT59)=0),MAX($BS$6:BS58)+1,"")</f>
        <v>#N/A</v>
      </c>
      <c r="BT59" s="62" t="e">
        <f>IF(AND(BT$5=BV59,'【B1(3)】派遣・受入実績'!AJ68&lt;&gt;""),'【B1(3)】派遣・受入実績'!AJ68,"")</f>
        <v>#N/A</v>
      </c>
      <c r="BV59" s="71">
        <f>'【B1(3)】派遣・受入実績'!D68</f>
        <v>0</v>
      </c>
      <c r="BW59" s="63">
        <f>'【B1(3)】派遣・受入実績'!F68</f>
        <v>0</v>
      </c>
      <c r="BX59" s="71" t="str">
        <f>IF('【B1(3)】派遣・受入実績'!T68="〇","有","")</f>
        <v/>
      </c>
      <c r="BY59" s="64" t="str">
        <f t="shared" si="21"/>
        <v>00</v>
      </c>
    </row>
    <row r="60" spans="9:86" ht="14.25" customHeight="1">
      <c r="I60" s="62"/>
      <c r="J60" s="62"/>
      <c r="K60" s="62"/>
      <c r="L60" s="62"/>
      <c r="M60" s="43"/>
      <c r="O60" s="62" t="str">
        <f>IF(OR('【B1(1)】日本側参加者リスト'!N65="",'【B1(1)】日本側参加者リスト'!AU65=1),"",'【B1(1)】日本側参加者リスト'!N65)</f>
        <v/>
      </c>
      <c r="P60" s="62" t="str">
        <f>IF(OR('【B1(2)】相手国側参加者リスト'!K65="",'【B1(2)】相手国側参加者リスト'!AU65=1),"",'【B1(2)】相手国側参加者リスト'!K65)</f>
        <v/>
      </c>
      <c r="AB60" s="46">
        <f>'【B1(4)】研究発表'!D68</f>
        <v>0</v>
      </c>
      <c r="AC60" s="71">
        <f>'【B1(4)】研究発表'!F68</f>
        <v>0</v>
      </c>
      <c r="AD60" s="46" t="str">
        <f>IF(MID(AC60,2,2)="学会",IF('【B1(4)】研究発表'!AL68="〇","〇",""),"")</f>
        <v/>
      </c>
      <c r="AE60" s="64" t="str">
        <f t="shared" si="3"/>
        <v>00</v>
      </c>
      <c r="AW60" s="33"/>
      <c r="AX60" s="33"/>
      <c r="AY60" s="33"/>
      <c r="AZ60" s="33"/>
      <c r="BA60" s="317"/>
      <c r="BB60" s="70">
        <v>55</v>
      </c>
      <c r="BC60" s="62" t="e">
        <f>IF(AND($BV60=$BC$4,$BW60="派遣＿相手国"),(DATEDIF('【B1(3)】派遣・受入実績'!$V69,'【B1(3)】派遣・受入実績'!$Y69,"d")),"")</f>
        <v>#N/A</v>
      </c>
      <c r="BD60" s="62" t="e">
        <f>IF(AND($BV60=$BD$4,$BW60="派遣＿相手国"),(DATEDIF('【B1(3)】派遣・受入実績'!$V69,'【B1(3)】派遣・受入実績'!$Y69,"d")),"")</f>
        <v>#N/A</v>
      </c>
      <c r="BE60" s="62" t="e">
        <f>IF(AND($BV60=$BE$4,$BW60="派遣＿相手国"),(DATEDIF('【B1(3)】派遣・受入実績'!$V69,'【B1(3)】派遣・受入実績'!$Y69,"d")),"")</f>
        <v>#N/A</v>
      </c>
      <c r="BF60" s="62" t="e">
        <f>IF(AND($BV60=$BF$4,$BW60="派遣＿相手国"),(DATEDIF('【B1(3)】派遣・受入実績'!$V69,'【B1(3)】派遣・受入実績'!$Y69,"d")),"")</f>
        <v>#N/A</v>
      </c>
      <c r="BG60" s="62" t="e">
        <f>IF(AND($BV60=$BG$4,CONCATENATE($BW60,$BX60)="受入有"),(DATEDIF('【B1(3)】派遣・受入実績'!$V69,'【B1(3)】派遣・受入実績'!$Y69,"d")),"")</f>
        <v>#N/A</v>
      </c>
      <c r="BH60" s="62" t="e">
        <f>IF(AND($BV60=$BH$4,CONCATENATE($BW60,$BX60)="受入有"),(DATEDIF('【B1(3)】派遣・受入実績'!$V69,'【B1(3)】派遣・受入実績'!$Y69,"d")),"")</f>
        <v>#N/A</v>
      </c>
      <c r="BI60" s="62" t="e">
        <f>IF(AND($BV60=$BI$4,CONCATENATE($BW60,$BX60)="受入有"),(DATEDIF('【B1(3)】派遣・受入実績'!$V69,'【B1(3)】派遣・受入実績'!$Y69,"d")),"")</f>
        <v>#N/A</v>
      </c>
      <c r="BJ60" s="62" t="e">
        <f>IF(AND($BV60=$BJ$4,CONCATENATE($BW60,$BX60)="受入有"),(DATEDIF('【B1(3)】派遣・受入実績'!$V69,'【B1(3)】派遣・受入実績'!$Y69,"d")),"")</f>
        <v>#N/A</v>
      </c>
      <c r="BL60" s="70">
        <v>55</v>
      </c>
      <c r="BM60" s="62" t="e">
        <f>IF(AND(BN60&lt;&gt;"",COUNTIF(BN$6:BN59,BN60)=0),MAX($BM$6:BM59)+1,"")</f>
        <v>#N/A</v>
      </c>
      <c r="BN60" s="62" t="e">
        <f>IF(AND(BN$5=BV60,'【B1(3)】派遣・受入実績'!AJ69&lt;&gt;""),'【B1(3)】派遣・受入実績'!AJ69,"")</f>
        <v>#N/A</v>
      </c>
      <c r="BO60" s="62" t="e">
        <f>IF(AND(BP60&lt;&gt;"",COUNTIF(BP$6:BP59,BP60)=0),MAX($BO$6:BO59)+1,"")</f>
        <v>#N/A</v>
      </c>
      <c r="BP60" s="62" t="e">
        <f>IF(AND(BP$5=BV60,'【B1(3)】派遣・受入実績'!AJ69&lt;&gt;""),'【B1(3)】派遣・受入実績'!AJ69,"")</f>
        <v>#N/A</v>
      </c>
      <c r="BQ60" s="62" t="e">
        <f>IF(AND(BR60&lt;&gt;"",COUNTIF(BR$6:BR59,BR60)=0),MAX($BQ$6:BQ59)+1,"")</f>
        <v>#N/A</v>
      </c>
      <c r="BR60" s="62" t="e">
        <f>IF(AND(BR$5=BV60,'【B1(3)】派遣・受入実績'!AJ69&lt;&gt;""),'【B1(3)】派遣・受入実績'!AJ69,"")</f>
        <v>#N/A</v>
      </c>
      <c r="BS60" s="62" t="e">
        <f>IF(AND(BT60&lt;&gt;"",COUNTIF(BT$6:BT59,BT60)=0),MAX($BS$6:BS59)+1,"")</f>
        <v>#N/A</v>
      </c>
      <c r="BT60" s="62" t="e">
        <f>IF(AND(BT$5=BV60,'【B1(3)】派遣・受入実績'!AJ69&lt;&gt;""),'【B1(3)】派遣・受入実績'!AJ69,"")</f>
        <v>#N/A</v>
      </c>
      <c r="BV60" s="71">
        <f>'【B1(3)】派遣・受入実績'!D69</f>
        <v>0</v>
      </c>
      <c r="BW60" s="63">
        <f>'【B1(3)】派遣・受入実績'!F69</f>
        <v>0</v>
      </c>
      <c r="BX60" s="71" t="str">
        <f>IF('【B1(3)】派遣・受入実績'!T69="〇","有","")</f>
        <v/>
      </c>
      <c r="BY60" s="64" t="str">
        <f t="shared" si="21"/>
        <v>00</v>
      </c>
    </row>
    <row r="61" spans="9:86" ht="14.25" customHeight="1">
      <c r="I61" s="62"/>
      <c r="J61" s="62"/>
      <c r="K61" s="62"/>
      <c r="L61" s="62"/>
      <c r="M61" s="43"/>
      <c r="O61" s="62" t="str">
        <f>IF(OR('【B1(1)】日本側参加者リスト'!N66="",'【B1(1)】日本側参加者リスト'!AU66=1),"",'【B1(1)】日本側参加者リスト'!N66)</f>
        <v/>
      </c>
      <c r="P61" s="62" t="str">
        <f>IF(OR('【B1(2)】相手国側参加者リスト'!K66="",'【B1(2)】相手国側参加者リスト'!AU66=1),"",'【B1(2)】相手国側参加者リスト'!K66)</f>
        <v/>
      </c>
      <c r="AB61" s="46">
        <f>'【B1(4)】研究発表'!D69</f>
        <v>0</v>
      </c>
      <c r="AC61" s="71">
        <f>'【B1(4)】研究発表'!F69</f>
        <v>0</v>
      </c>
      <c r="AD61" s="46" t="str">
        <f>IF(MID(AC61,2,2)="学会",IF('【B1(4)】研究発表'!AL69="〇","〇",""),"")</f>
        <v/>
      </c>
      <c r="AE61" s="64" t="str">
        <f t="shared" si="3"/>
        <v>00</v>
      </c>
      <c r="AW61" s="33"/>
      <c r="AX61" s="33"/>
      <c r="AY61" s="33"/>
      <c r="AZ61" s="33"/>
      <c r="BA61" s="317"/>
      <c r="BB61" s="70">
        <v>56</v>
      </c>
      <c r="BC61" s="62" t="e">
        <f>IF(AND($BV61=$BC$4,$BW61="派遣＿相手国"),(DATEDIF('【B1(3)】派遣・受入実績'!$V70,'【B1(3)】派遣・受入実績'!$Y70,"d")),"")</f>
        <v>#N/A</v>
      </c>
      <c r="BD61" s="62" t="e">
        <f>IF(AND($BV61=$BD$4,$BW61="派遣＿相手国"),(DATEDIF('【B1(3)】派遣・受入実績'!$V70,'【B1(3)】派遣・受入実績'!$Y70,"d")),"")</f>
        <v>#N/A</v>
      </c>
      <c r="BE61" s="62" t="e">
        <f>IF(AND($BV61=$BE$4,$BW61="派遣＿相手国"),(DATEDIF('【B1(3)】派遣・受入実績'!$V70,'【B1(3)】派遣・受入実績'!$Y70,"d")),"")</f>
        <v>#N/A</v>
      </c>
      <c r="BF61" s="62" t="e">
        <f>IF(AND($BV61=$BF$4,$BW61="派遣＿相手国"),(DATEDIF('【B1(3)】派遣・受入実績'!$V70,'【B1(3)】派遣・受入実績'!$Y70,"d")),"")</f>
        <v>#N/A</v>
      </c>
      <c r="BG61" s="62" t="e">
        <f>IF(AND($BV61=$BG$4,CONCATENATE($BW61,$BX61)="受入有"),(DATEDIF('【B1(3)】派遣・受入実績'!$V70,'【B1(3)】派遣・受入実績'!$Y70,"d")),"")</f>
        <v>#N/A</v>
      </c>
      <c r="BH61" s="62" t="e">
        <f>IF(AND($BV61=$BH$4,CONCATENATE($BW61,$BX61)="受入有"),(DATEDIF('【B1(3)】派遣・受入実績'!$V70,'【B1(3)】派遣・受入実績'!$Y70,"d")),"")</f>
        <v>#N/A</v>
      </c>
      <c r="BI61" s="62" t="e">
        <f>IF(AND($BV61=$BI$4,CONCATENATE($BW61,$BX61)="受入有"),(DATEDIF('【B1(3)】派遣・受入実績'!$V70,'【B1(3)】派遣・受入実績'!$Y70,"d")),"")</f>
        <v>#N/A</v>
      </c>
      <c r="BJ61" s="62" t="e">
        <f>IF(AND($BV61=$BJ$4,CONCATENATE($BW61,$BX61)="受入有"),(DATEDIF('【B1(3)】派遣・受入実績'!$V70,'【B1(3)】派遣・受入実績'!$Y70,"d")),"")</f>
        <v>#N/A</v>
      </c>
      <c r="BL61" s="70">
        <v>56</v>
      </c>
      <c r="BM61" s="62" t="e">
        <f>IF(AND(BN61&lt;&gt;"",COUNTIF(BN$6:BN60,BN61)=0),MAX($BM$6:BM60)+1,"")</f>
        <v>#N/A</v>
      </c>
      <c r="BN61" s="62" t="e">
        <f>IF(AND(BN$5=BV61,'【B1(3)】派遣・受入実績'!AJ70&lt;&gt;""),'【B1(3)】派遣・受入実績'!AJ70,"")</f>
        <v>#N/A</v>
      </c>
      <c r="BO61" s="62" t="e">
        <f>IF(AND(BP61&lt;&gt;"",COUNTIF(BP$6:BP60,BP61)=0),MAX($BO$6:BO60)+1,"")</f>
        <v>#N/A</v>
      </c>
      <c r="BP61" s="62" t="e">
        <f>IF(AND(BP$5=BV61,'【B1(3)】派遣・受入実績'!AJ70&lt;&gt;""),'【B1(3)】派遣・受入実績'!AJ70,"")</f>
        <v>#N/A</v>
      </c>
      <c r="BQ61" s="62" t="e">
        <f>IF(AND(BR61&lt;&gt;"",COUNTIF(BR$6:BR60,BR61)=0),MAX($BQ$6:BQ60)+1,"")</f>
        <v>#N/A</v>
      </c>
      <c r="BR61" s="62" t="e">
        <f>IF(AND(BR$5=BV61,'【B1(3)】派遣・受入実績'!AJ70&lt;&gt;""),'【B1(3)】派遣・受入実績'!AJ70,"")</f>
        <v>#N/A</v>
      </c>
      <c r="BS61" s="62" t="e">
        <f>IF(AND(BT61&lt;&gt;"",COUNTIF(BT$6:BT60,BT61)=0),MAX($BS$6:BS60)+1,"")</f>
        <v>#N/A</v>
      </c>
      <c r="BT61" s="62" t="e">
        <f>IF(AND(BT$5=BV61,'【B1(3)】派遣・受入実績'!AJ70&lt;&gt;""),'【B1(3)】派遣・受入実績'!AJ70,"")</f>
        <v>#N/A</v>
      </c>
      <c r="BV61" s="71">
        <f>'【B1(3)】派遣・受入実績'!D70</f>
        <v>0</v>
      </c>
      <c r="BW61" s="63">
        <f>'【B1(3)】派遣・受入実績'!F70</f>
        <v>0</v>
      </c>
      <c r="BX61" s="71" t="str">
        <f>IF('【B1(3)】派遣・受入実績'!T70="〇","有","")</f>
        <v/>
      </c>
      <c r="BY61" s="64" t="str">
        <f t="shared" si="21"/>
        <v>00</v>
      </c>
    </row>
    <row r="62" spans="9:86" ht="14.25" customHeight="1">
      <c r="I62" s="62"/>
      <c r="J62" s="62"/>
      <c r="K62" s="62"/>
      <c r="L62" s="62"/>
      <c r="M62" s="43"/>
      <c r="O62" s="62" t="str">
        <f>IF(OR('【B1(1)】日本側参加者リスト'!N67="",'【B1(1)】日本側参加者リスト'!AU67=1),"",'【B1(1)】日本側参加者リスト'!N67)</f>
        <v/>
      </c>
      <c r="P62" s="62" t="str">
        <f>IF(OR('【B1(2)】相手国側参加者リスト'!K67="",'【B1(2)】相手国側参加者リスト'!AU67=1),"",'【B1(2)】相手国側参加者リスト'!K67)</f>
        <v/>
      </c>
      <c r="AB62" s="46">
        <f>'【B1(4)】研究発表'!D70</f>
        <v>0</v>
      </c>
      <c r="AC62" s="71">
        <f>'【B1(4)】研究発表'!F70</f>
        <v>0</v>
      </c>
      <c r="AD62" s="46" t="str">
        <f>IF(MID(AC62,2,2)="学会",IF('【B1(4)】研究発表'!AL70="〇","〇",""),"")</f>
        <v/>
      </c>
      <c r="AE62" s="64" t="str">
        <f t="shared" si="3"/>
        <v>00</v>
      </c>
      <c r="AW62" s="33"/>
      <c r="AX62" s="33"/>
      <c r="AY62" s="33"/>
      <c r="AZ62" s="33"/>
      <c r="BA62" s="317"/>
      <c r="BB62" s="70">
        <v>57</v>
      </c>
      <c r="BC62" s="62" t="e">
        <f>IF(AND($BV62=$BC$4,$BW62="派遣＿相手国"),(DATEDIF('【B1(3)】派遣・受入実績'!$V71,'【B1(3)】派遣・受入実績'!$Y71,"d")),"")</f>
        <v>#N/A</v>
      </c>
      <c r="BD62" s="62" t="e">
        <f>IF(AND($BV62=$BD$4,$BW62="派遣＿相手国"),(DATEDIF('【B1(3)】派遣・受入実績'!$V71,'【B1(3)】派遣・受入実績'!$Y71,"d")),"")</f>
        <v>#N/A</v>
      </c>
      <c r="BE62" s="62" t="e">
        <f>IF(AND($BV62=$BE$4,$BW62="派遣＿相手国"),(DATEDIF('【B1(3)】派遣・受入実績'!$V71,'【B1(3)】派遣・受入実績'!$Y71,"d")),"")</f>
        <v>#N/A</v>
      </c>
      <c r="BF62" s="62" t="e">
        <f>IF(AND($BV62=$BF$4,$BW62="派遣＿相手国"),(DATEDIF('【B1(3)】派遣・受入実績'!$V71,'【B1(3)】派遣・受入実績'!$Y71,"d")),"")</f>
        <v>#N/A</v>
      </c>
      <c r="BG62" s="62" t="e">
        <f>IF(AND($BV62=$BG$4,CONCATENATE($BW62,$BX62)="受入有"),(DATEDIF('【B1(3)】派遣・受入実績'!$V71,'【B1(3)】派遣・受入実績'!$Y71,"d")),"")</f>
        <v>#N/A</v>
      </c>
      <c r="BH62" s="62" t="e">
        <f>IF(AND($BV62=$BH$4,CONCATENATE($BW62,$BX62)="受入有"),(DATEDIF('【B1(3)】派遣・受入実績'!$V71,'【B1(3)】派遣・受入実績'!$Y71,"d")),"")</f>
        <v>#N/A</v>
      </c>
      <c r="BI62" s="62" t="e">
        <f>IF(AND($BV62=$BI$4,CONCATENATE($BW62,$BX62)="受入有"),(DATEDIF('【B1(3)】派遣・受入実績'!$V71,'【B1(3)】派遣・受入実績'!$Y71,"d")),"")</f>
        <v>#N/A</v>
      </c>
      <c r="BJ62" s="62" t="e">
        <f>IF(AND($BV62=$BJ$4,CONCATENATE($BW62,$BX62)="受入有"),(DATEDIF('【B1(3)】派遣・受入実績'!$V71,'【B1(3)】派遣・受入実績'!$Y71,"d")),"")</f>
        <v>#N/A</v>
      </c>
      <c r="BL62" s="70">
        <v>57</v>
      </c>
      <c r="BM62" s="62" t="e">
        <f>IF(AND(BN62&lt;&gt;"",COUNTIF(BN$6:BN61,BN62)=0),MAX($BM$6:BM61)+1,"")</f>
        <v>#N/A</v>
      </c>
      <c r="BN62" s="62" t="e">
        <f>IF(AND(BN$5=BV62,'【B1(3)】派遣・受入実績'!AJ71&lt;&gt;""),'【B1(3)】派遣・受入実績'!AJ71,"")</f>
        <v>#N/A</v>
      </c>
      <c r="BO62" s="62" t="e">
        <f>IF(AND(BP62&lt;&gt;"",COUNTIF(BP$6:BP61,BP62)=0),MAX($BO$6:BO61)+1,"")</f>
        <v>#N/A</v>
      </c>
      <c r="BP62" s="62" t="e">
        <f>IF(AND(BP$5=BV62,'【B1(3)】派遣・受入実績'!AJ71&lt;&gt;""),'【B1(3)】派遣・受入実績'!AJ71,"")</f>
        <v>#N/A</v>
      </c>
      <c r="BQ62" s="62" t="e">
        <f>IF(AND(BR62&lt;&gt;"",COUNTIF(BR$6:BR61,BR62)=0),MAX($BQ$6:BQ61)+1,"")</f>
        <v>#N/A</v>
      </c>
      <c r="BR62" s="62" t="e">
        <f>IF(AND(BR$5=BV62,'【B1(3)】派遣・受入実績'!AJ71&lt;&gt;""),'【B1(3)】派遣・受入実績'!AJ71,"")</f>
        <v>#N/A</v>
      </c>
      <c r="BS62" s="62" t="e">
        <f>IF(AND(BT62&lt;&gt;"",COUNTIF(BT$6:BT61,BT62)=0),MAX($BS$6:BS61)+1,"")</f>
        <v>#N/A</v>
      </c>
      <c r="BT62" s="62" t="e">
        <f>IF(AND(BT$5=BV62,'【B1(3)】派遣・受入実績'!AJ71&lt;&gt;""),'【B1(3)】派遣・受入実績'!AJ71,"")</f>
        <v>#N/A</v>
      </c>
      <c r="BV62" s="71">
        <f>'【B1(3)】派遣・受入実績'!D71</f>
        <v>0</v>
      </c>
      <c r="BW62" s="63">
        <f>'【B1(3)】派遣・受入実績'!F71</f>
        <v>0</v>
      </c>
      <c r="BX62" s="71" t="str">
        <f>IF('【B1(3)】派遣・受入実績'!T71="〇","有","")</f>
        <v/>
      </c>
      <c r="BY62" s="64" t="str">
        <f t="shared" si="21"/>
        <v>00</v>
      </c>
    </row>
    <row r="63" spans="9:86" ht="14.25" customHeight="1">
      <c r="I63" s="62"/>
      <c r="J63" s="62"/>
      <c r="K63" s="62"/>
      <c r="L63" s="62"/>
      <c r="M63" s="43"/>
      <c r="O63" s="62" t="str">
        <f>IF(OR('【B1(1)】日本側参加者リスト'!N68="",'【B1(1)】日本側参加者リスト'!AU68=1),"",'【B1(1)】日本側参加者リスト'!N68)</f>
        <v/>
      </c>
      <c r="P63" s="62" t="str">
        <f>IF(OR('【B1(2)】相手国側参加者リスト'!K68="",'【B1(2)】相手国側参加者リスト'!AU68=1),"",'【B1(2)】相手国側参加者リスト'!K68)</f>
        <v/>
      </c>
      <c r="AB63" s="46">
        <f>'【B1(4)】研究発表'!D71</f>
        <v>0</v>
      </c>
      <c r="AC63" s="71">
        <f>'【B1(4)】研究発表'!F71</f>
        <v>0</v>
      </c>
      <c r="AD63" s="46" t="str">
        <f>IF(MID(AC63,2,2)="学会",IF('【B1(4)】研究発表'!AL71="〇","〇",""),"")</f>
        <v/>
      </c>
      <c r="AE63" s="64" t="str">
        <f t="shared" si="3"/>
        <v>00</v>
      </c>
      <c r="AW63" s="33"/>
      <c r="AX63" s="33"/>
      <c r="AY63" s="33"/>
      <c r="AZ63" s="33"/>
      <c r="BA63" s="317"/>
      <c r="BB63" s="70">
        <v>58</v>
      </c>
      <c r="BC63" s="62" t="e">
        <f>IF(AND($BV63=$BC$4,$BW63="派遣＿相手国"),(DATEDIF('【B1(3)】派遣・受入実績'!$V72,'【B1(3)】派遣・受入実績'!$Y72,"d")),"")</f>
        <v>#N/A</v>
      </c>
      <c r="BD63" s="62" t="e">
        <f>IF(AND($BV63=$BD$4,$BW63="派遣＿相手国"),(DATEDIF('【B1(3)】派遣・受入実績'!$V72,'【B1(3)】派遣・受入実績'!$Y72,"d")),"")</f>
        <v>#N/A</v>
      </c>
      <c r="BE63" s="62" t="e">
        <f>IF(AND($BV63=$BE$4,$BW63="派遣＿相手国"),(DATEDIF('【B1(3)】派遣・受入実績'!$V72,'【B1(3)】派遣・受入実績'!$Y72,"d")),"")</f>
        <v>#N/A</v>
      </c>
      <c r="BF63" s="62" t="e">
        <f>IF(AND($BV63=$BF$4,$BW63="派遣＿相手国"),(DATEDIF('【B1(3)】派遣・受入実績'!$V72,'【B1(3)】派遣・受入実績'!$Y72,"d")),"")</f>
        <v>#N/A</v>
      </c>
      <c r="BG63" s="62" t="e">
        <f>IF(AND($BV63=$BG$4,CONCATENATE($BW63,$BX63)="受入有"),(DATEDIF('【B1(3)】派遣・受入実績'!$V72,'【B1(3)】派遣・受入実績'!$Y72,"d")),"")</f>
        <v>#N/A</v>
      </c>
      <c r="BH63" s="62" t="e">
        <f>IF(AND($BV63=$BH$4,CONCATENATE($BW63,$BX63)="受入有"),(DATEDIF('【B1(3)】派遣・受入実績'!$V72,'【B1(3)】派遣・受入実績'!$Y72,"d")),"")</f>
        <v>#N/A</v>
      </c>
      <c r="BI63" s="62" t="e">
        <f>IF(AND($BV63=$BI$4,CONCATENATE($BW63,$BX63)="受入有"),(DATEDIF('【B1(3)】派遣・受入実績'!$V72,'【B1(3)】派遣・受入実績'!$Y72,"d")),"")</f>
        <v>#N/A</v>
      </c>
      <c r="BJ63" s="62" t="e">
        <f>IF(AND($BV63=$BJ$4,CONCATENATE($BW63,$BX63)="受入有"),(DATEDIF('【B1(3)】派遣・受入実績'!$V72,'【B1(3)】派遣・受入実績'!$Y72,"d")),"")</f>
        <v>#N/A</v>
      </c>
      <c r="BL63" s="70">
        <v>58</v>
      </c>
      <c r="BM63" s="62" t="e">
        <f>IF(AND(BN63&lt;&gt;"",COUNTIF(BN$6:BN62,BN63)=0),MAX($BM$6:BM62)+1,"")</f>
        <v>#N/A</v>
      </c>
      <c r="BN63" s="62" t="e">
        <f>IF(AND(BN$5=BV63,'【B1(3)】派遣・受入実績'!AJ72&lt;&gt;""),'【B1(3)】派遣・受入実績'!AJ72,"")</f>
        <v>#N/A</v>
      </c>
      <c r="BO63" s="62" t="e">
        <f>IF(AND(BP63&lt;&gt;"",COUNTIF(BP$6:BP62,BP63)=0),MAX($BO$6:BO62)+1,"")</f>
        <v>#N/A</v>
      </c>
      <c r="BP63" s="62" t="e">
        <f>IF(AND(BP$5=BV63,'【B1(3)】派遣・受入実績'!AJ72&lt;&gt;""),'【B1(3)】派遣・受入実績'!AJ72,"")</f>
        <v>#N/A</v>
      </c>
      <c r="BQ63" s="62" t="e">
        <f>IF(AND(BR63&lt;&gt;"",COUNTIF(BR$6:BR62,BR63)=0),MAX($BQ$6:BQ62)+1,"")</f>
        <v>#N/A</v>
      </c>
      <c r="BR63" s="62" t="e">
        <f>IF(AND(BR$5=BV63,'【B1(3)】派遣・受入実績'!AJ72&lt;&gt;""),'【B1(3)】派遣・受入実績'!AJ72,"")</f>
        <v>#N/A</v>
      </c>
      <c r="BS63" s="62" t="e">
        <f>IF(AND(BT63&lt;&gt;"",COUNTIF(BT$6:BT62,BT63)=0),MAX($BS$6:BS62)+1,"")</f>
        <v>#N/A</v>
      </c>
      <c r="BT63" s="62" t="e">
        <f>IF(AND(BT$5=BV63,'【B1(3)】派遣・受入実績'!AJ72&lt;&gt;""),'【B1(3)】派遣・受入実績'!AJ72,"")</f>
        <v>#N/A</v>
      </c>
      <c r="BV63" s="71">
        <f>'【B1(3)】派遣・受入実績'!D72</f>
        <v>0</v>
      </c>
      <c r="BW63" s="63">
        <f>'【B1(3)】派遣・受入実績'!F72</f>
        <v>0</v>
      </c>
      <c r="BX63" s="71" t="str">
        <f>IF('【B1(3)】派遣・受入実績'!T72="〇","有","")</f>
        <v/>
      </c>
      <c r="BY63" s="64" t="str">
        <f t="shared" si="21"/>
        <v>00</v>
      </c>
    </row>
    <row r="64" spans="9:86" ht="14.25" customHeight="1">
      <c r="I64" s="62"/>
      <c r="J64" s="62"/>
      <c r="K64" s="62"/>
      <c r="L64" s="62"/>
      <c r="M64" s="43"/>
      <c r="O64" s="62" t="str">
        <f>IF(OR('【B1(1)】日本側参加者リスト'!N69="",'【B1(1)】日本側参加者リスト'!AU69=1),"",'【B1(1)】日本側参加者リスト'!N69)</f>
        <v/>
      </c>
      <c r="P64" s="62" t="str">
        <f>IF(OR('【B1(2)】相手国側参加者リスト'!K69="",'【B1(2)】相手国側参加者リスト'!AU69=1),"",'【B1(2)】相手国側参加者リスト'!K69)</f>
        <v/>
      </c>
      <c r="AB64" s="46">
        <f>'【B1(4)】研究発表'!D72</f>
        <v>0</v>
      </c>
      <c r="AC64" s="71">
        <f>'【B1(4)】研究発表'!F72</f>
        <v>0</v>
      </c>
      <c r="AD64" s="46" t="str">
        <f>IF(MID(AC64,2,2)="学会",IF('【B1(4)】研究発表'!AL72="〇","〇",""),"")</f>
        <v/>
      </c>
      <c r="AE64" s="64" t="str">
        <f t="shared" si="3"/>
        <v>00</v>
      </c>
      <c r="AW64" s="33"/>
      <c r="AX64" s="33"/>
      <c r="AY64" s="33"/>
      <c r="AZ64" s="33"/>
      <c r="BA64" s="317"/>
      <c r="BB64" s="70">
        <v>59</v>
      </c>
      <c r="BC64" s="62" t="e">
        <f>IF(AND($BV64=$BC$4,$BW64="派遣＿相手国"),(DATEDIF('【B1(3)】派遣・受入実績'!$V73,'【B1(3)】派遣・受入実績'!$Y73,"d")),"")</f>
        <v>#N/A</v>
      </c>
      <c r="BD64" s="62" t="e">
        <f>IF(AND($BV64=$BD$4,$BW64="派遣＿相手国"),(DATEDIF('【B1(3)】派遣・受入実績'!$V73,'【B1(3)】派遣・受入実績'!$Y73,"d")),"")</f>
        <v>#N/A</v>
      </c>
      <c r="BE64" s="62" t="e">
        <f>IF(AND($BV64=$BE$4,$BW64="派遣＿相手国"),(DATEDIF('【B1(3)】派遣・受入実績'!$V73,'【B1(3)】派遣・受入実績'!$Y73,"d")),"")</f>
        <v>#N/A</v>
      </c>
      <c r="BF64" s="62" t="e">
        <f>IF(AND($BV64=$BF$4,$BW64="派遣＿相手国"),(DATEDIF('【B1(3)】派遣・受入実績'!$V73,'【B1(3)】派遣・受入実績'!$Y73,"d")),"")</f>
        <v>#N/A</v>
      </c>
      <c r="BG64" s="62" t="e">
        <f>IF(AND($BV64=$BG$4,CONCATENATE($BW64,$BX64)="受入有"),(DATEDIF('【B1(3)】派遣・受入実績'!$V73,'【B1(3)】派遣・受入実績'!$Y73,"d")),"")</f>
        <v>#N/A</v>
      </c>
      <c r="BH64" s="62" t="e">
        <f>IF(AND($BV64=$BH$4,CONCATENATE($BW64,$BX64)="受入有"),(DATEDIF('【B1(3)】派遣・受入実績'!$V73,'【B1(3)】派遣・受入実績'!$Y73,"d")),"")</f>
        <v>#N/A</v>
      </c>
      <c r="BI64" s="62" t="e">
        <f>IF(AND($BV64=$BI$4,CONCATENATE($BW64,$BX64)="受入有"),(DATEDIF('【B1(3)】派遣・受入実績'!$V73,'【B1(3)】派遣・受入実績'!$Y73,"d")),"")</f>
        <v>#N/A</v>
      </c>
      <c r="BJ64" s="62" t="e">
        <f>IF(AND($BV64=$BJ$4,CONCATENATE($BW64,$BX64)="受入有"),(DATEDIF('【B1(3)】派遣・受入実績'!$V73,'【B1(3)】派遣・受入実績'!$Y73,"d")),"")</f>
        <v>#N/A</v>
      </c>
      <c r="BL64" s="70">
        <v>59</v>
      </c>
      <c r="BM64" s="62" t="e">
        <f>IF(AND(BN64&lt;&gt;"",COUNTIF(BN$6:BN63,BN64)=0),MAX($BM$6:BM63)+1,"")</f>
        <v>#N/A</v>
      </c>
      <c r="BN64" s="62" t="e">
        <f>IF(AND(BN$5=BV64,'【B1(3)】派遣・受入実績'!AJ73&lt;&gt;""),'【B1(3)】派遣・受入実績'!AJ73,"")</f>
        <v>#N/A</v>
      </c>
      <c r="BO64" s="62" t="e">
        <f>IF(AND(BP64&lt;&gt;"",COUNTIF(BP$6:BP63,BP64)=0),MAX($BO$6:BO63)+1,"")</f>
        <v>#N/A</v>
      </c>
      <c r="BP64" s="62" t="e">
        <f>IF(AND(BP$5=BV64,'【B1(3)】派遣・受入実績'!AJ73&lt;&gt;""),'【B1(3)】派遣・受入実績'!AJ73,"")</f>
        <v>#N/A</v>
      </c>
      <c r="BQ64" s="62" t="e">
        <f>IF(AND(BR64&lt;&gt;"",COUNTIF(BR$6:BR63,BR64)=0),MAX($BQ$6:BQ63)+1,"")</f>
        <v>#N/A</v>
      </c>
      <c r="BR64" s="62" t="e">
        <f>IF(AND(BR$5=BV64,'【B1(3)】派遣・受入実績'!AJ73&lt;&gt;""),'【B1(3)】派遣・受入実績'!AJ73,"")</f>
        <v>#N/A</v>
      </c>
      <c r="BS64" s="62" t="e">
        <f>IF(AND(BT64&lt;&gt;"",COUNTIF(BT$6:BT63,BT64)=0),MAX($BS$6:BS63)+1,"")</f>
        <v>#N/A</v>
      </c>
      <c r="BT64" s="62" t="e">
        <f>IF(AND(BT$5=BV64,'【B1(3)】派遣・受入実績'!AJ73&lt;&gt;""),'【B1(3)】派遣・受入実績'!AJ73,"")</f>
        <v>#N/A</v>
      </c>
      <c r="BV64" s="71">
        <f>'【B1(3)】派遣・受入実績'!D73</f>
        <v>0</v>
      </c>
      <c r="BW64" s="63">
        <f>'【B1(3)】派遣・受入実績'!F73</f>
        <v>0</v>
      </c>
      <c r="BX64" s="71" t="str">
        <f>IF('【B1(3)】派遣・受入実績'!T73="〇","有","")</f>
        <v/>
      </c>
      <c r="BY64" s="64" t="str">
        <f t="shared" si="21"/>
        <v>00</v>
      </c>
    </row>
    <row r="65" spans="9:77" ht="14.25" customHeight="1">
      <c r="I65" s="62"/>
      <c r="J65" s="62"/>
      <c r="K65" s="62"/>
      <c r="L65" s="62"/>
      <c r="M65" s="43"/>
      <c r="O65" s="62" t="str">
        <f>IF(OR('【B1(1)】日本側参加者リスト'!N70="",'【B1(1)】日本側参加者リスト'!AU70=1),"",'【B1(1)】日本側参加者リスト'!N70)</f>
        <v/>
      </c>
      <c r="P65" s="62" t="str">
        <f>IF(OR('【B1(2)】相手国側参加者リスト'!K70="",'【B1(2)】相手国側参加者リスト'!AU70=1),"",'【B1(2)】相手国側参加者リスト'!K70)</f>
        <v/>
      </c>
      <c r="AB65" s="46">
        <f>'【B1(4)】研究発表'!D73</f>
        <v>0</v>
      </c>
      <c r="AC65" s="71">
        <f>'【B1(4)】研究発表'!F73</f>
        <v>0</v>
      </c>
      <c r="AD65" s="46" t="str">
        <f>IF(MID(AC65,2,2)="学会",IF('【B1(4)】研究発表'!AL73="〇","〇",""),"")</f>
        <v/>
      </c>
      <c r="AE65" s="64" t="str">
        <f t="shared" si="3"/>
        <v>00</v>
      </c>
      <c r="AW65" s="33"/>
      <c r="AX65" s="33"/>
      <c r="AY65" s="33"/>
      <c r="AZ65" s="33"/>
      <c r="BA65" s="317"/>
      <c r="BB65" s="70">
        <v>60</v>
      </c>
      <c r="BC65" s="62" t="e">
        <f>IF(AND($BV65=$BC$4,$BW65="派遣＿相手国"),(DATEDIF('【B1(3)】派遣・受入実績'!$V74,'【B1(3)】派遣・受入実績'!$Y74,"d")),"")</f>
        <v>#N/A</v>
      </c>
      <c r="BD65" s="62" t="e">
        <f>IF(AND($BV65=$BD$4,$BW65="派遣＿相手国"),(DATEDIF('【B1(3)】派遣・受入実績'!$V74,'【B1(3)】派遣・受入実績'!$Y74,"d")),"")</f>
        <v>#N/A</v>
      </c>
      <c r="BE65" s="62" t="e">
        <f>IF(AND($BV65=$BE$4,$BW65="派遣＿相手国"),(DATEDIF('【B1(3)】派遣・受入実績'!$V74,'【B1(3)】派遣・受入実績'!$Y74,"d")),"")</f>
        <v>#N/A</v>
      </c>
      <c r="BF65" s="62" t="e">
        <f>IF(AND($BV65=$BF$4,$BW65="派遣＿相手国"),(DATEDIF('【B1(3)】派遣・受入実績'!$V74,'【B1(3)】派遣・受入実績'!$Y74,"d")),"")</f>
        <v>#N/A</v>
      </c>
      <c r="BG65" s="62" t="e">
        <f>IF(AND($BV65=$BG$4,CONCATENATE($BW65,$BX65)="受入有"),(DATEDIF('【B1(3)】派遣・受入実績'!$V74,'【B1(3)】派遣・受入実績'!$Y74,"d")),"")</f>
        <v>#N/A</v>
      </c>
      <c r="BH65" s="62" t="e">
        <f>IF(AND($BV65=$BH$4,CONCATENATE($BW65,$BX65)="受入有"),(DATEDIF('【B1(3)】派遣・受入実績'!$V74,'【B1(3)】派遣・受入実績'!$Y74,"d")),"")</f>
        <v>#N/A</v>
      </c>
      <c r="BI65" s="62" t="e">
        <f>IF(AND($BV65=$BI$4,CONCATENATE($BW65,$BX65)="受入有"),(DATEDIF('【B1(3)】派遣・受入実績'!$V74,'【B1(3)】派遣・受入実績'!$Y74,"d")),"")</f>
        <v>#N/A</v>
      </c>
      <c r="BJ65" s="62" t="e">
        <f>IF(AND($BV65=$BJ$4,CONCATENATE($BW65,$BX65)="受入有"),(DATEDIF('【B1(3)】派遣・受入実績'!$V74,'【B1(3)】派遣・受入実績'!$Y74,"d")),"")</f>
        <v>#N/A</v>
      </c>
      <c r="BL65" s="70">
        <v>60</v>
      </c>
      <c r="BM65" s="62" t="e">
        <f>IF(AND(BN65&lt;&gt;"",COUNTIF(BN$6:BN64,BN65)=0),MAX($BM$6:BM64)+1,"")</f>
        <v>#N/A</v>
      </c>
      <c r="BN65" s="62" t="e">
        <f>IF(AND(BN$5=BV65,'【B1(3)】派遣・受入実績'!AJ74&lt;&gt;""),'【B1(3)】派遣・受入実績'!AJ74,"")</f>
        <v>#N/A</v>
      </c>
      <c r="BO65" s="62" t="e">
        <f>IF(AND(BP65&lt;&gt;"",COUNTIF(BP$6:BP64,BP65)=0),MAX($BO$6:BO64)+1,"")</f>
        <v>#N/A</v>
      </c>
      <c r="BP65" s="62" t="e">
        <f>IF(AND(BP$5=BV65,'【B1(3)】派遣・受入実績'!AJ74&lt;&gt;""),'【B1(3)】派遣・受入実績'!AJ74,"")</f>
        <v>#N/A</v>
      </c>
      <c r="BQ65" s="62" t="e">
        <f>IF(AND(BR65&lt;&gt;"",COUNTIF(BR$6:BR64,BR65)=0),MAX($BQ$6:BQ64)+1,"")</f>
        <v>#N/A</v>
      </c>
      <c r="BR65" s="62" t="e">
        <f>IF(AND(BR$5=BV65,'【B1(3)】派遣・受入実績'!AJ74&lt;&gt;""),'【B1(3)】派遣・受入実績'!AJ74,"")</f>
        <v>#N/A</v>
      </c>
      <c r="BS65" s="62" t="e">
        <f>IF(AND(BT65&lt;&gt;"",COUNTIF(BT$6:BT64,BT65)=0),MAX($BS$6:BS64)+1,"")</f>
        <v>#N/A</v>
      </c>
      <c r="BT65" s="62" t="e">
        <f>IF(AND(BT$5=BV65,'【B1(3)】派遣・受入実績'!AJ74&lt;&gt;""),'【B1(3)】派遣・受入実績'!AJ74,"")</f>
        <v>#N/A</v>
      </c>
      <c r="BV65" s="71">
        <f>'【B1(3)】派遣・受入実績'!D74</f>
        <v>0</v>
      </c>
      <c r="BW65" s="63">
        <f>'【B1(3)】派遣・受入実績'!F74</f>
        <v>0</v>
      </c>
      <c r="BX65" s="71" t="str">
        <f>IF('【B1(3)】派遣・受入実績'!T74="〇","有","")</f>
        <v/>
      </c>
      <c r="BY65" s="64" t="str">
        <f t="shared" si="21"/>
        <v>00</v>
      </c>
    </row>
    <row r="66" spans="9:77" ht="14.25" customHeight="1">
      <c r="I66" s="62"/>
      <c r="J66" s="62"/>
      <c r="K66" s="62"/>
      <c r="L66" s="62"/>
      <c r="M66" s="43"/>
      <c r="O66" s="62" t="str">
        <f>IF(OR('【B1(1)】日本側参加者リスト'!N71="",'【B1(1)】日本側参加者リスト'!AU71=1),"",'【B1(1)】日本側参加者リスト'!N71)</f>
        <v/>
      </c>
      <c r="P66" s="62" t="str">
        <f>IF(OR('【B1(2)】相手国側参加者リスト'!K71="",'【B1(2)】相手国側参加者リスト'!AU71=1),"",'【B1(2)】相手国側参加者リスト'!K71)</f>
        <v/>
      </c>
      <c r="AB66" s="46">
        <f>'【B1(4)】研究発表'!D74</f>
        <v>0</v>
      </c>
      <c r="AC66" s="71">
        <f>'【B1(4)】研究発表'!F74</f>
        <v>0</v>
      </c>
      <c r="AD66" s="46" t="str">
        <f>IF(MID(AC66,2,2)="学会",IF('【B1(4)】研究発表'!AL74="〇","〇",""),"")</f>
        <v/>
      </c>
      <c r="AE66" s="64" t="str">
        <f t="shared" si="3"/>
        <v>00</v>
      </c>
      <c r="AW66" s="33"/>
      <c r="AX66" s="33"/>
      <c r="AY66" s="33"/>
      <c r="AZ66" s="33"/>
      <c r="BA66" s="317"/>
      <c r="BB66" s="70">
        <v>61</v>
      </c>
      <c r="BC66" s="62" t="e">
        <f>IF(AND($BV66=$BC$4,$BW66="派遣＿相手国"),(DATEDIF('【B1(3)】派遣・受入実績'!$V75,'【B1(3)】派遣・受入実績'!$Y75,"d")),"")</f>
        <v>#N/A</v>
      </c>
      <c r="BD66" s="62" t="e">
        <f>IF(AND($BV66=$BD$4,$BW66="派遣＿相手国"),(DATEDIF('【B1(3)】派遣・受入実績'!$V75,'【B1(3)】派遣・受入実績'!$Y75,"d")),"")</f>
        <v>#N/A</v>
      </c>
      <c r="BE66" s="62" t="e">
        <f>IF(AND($BV66=$BE$4,$BW66="派遣＿相手国"),(DATEDIF('【B1(3)】派遣・受入実績'!$V75,'【B1(3)】派遣・受入実績'!$Y75,"d")),"")</f>
        <v>#N/A</v>
      </c>
      <c r="BF66" s="62" t="e">
        <f>IF(AND($BV66=$BF$4,$BW66="派遣＿相手国"),(DATEDIF('【B1(3)】派遣・受入実績'!$V75,'【B1(3)】派遣・受入実績'!$Y75,"d")),"")</f>
        <v>#N/A</v>
      </c>
      <c r="BG66" s="62" t="e">
        <f>IF(AND($BV66=$BG$4,CONCATENATE($BW66,$BX66)="受入有"),(DATEDIF('【B1(3)】派遣・受入実績'!$V75,'【B1(3)】派遣・受入実績'!$Y75,"d")),"")</f>
        <v>#N/A</v>
      </c>
      <c r="BH66" s="62" t="e">
        <f>IF(AND($BV66=$BH$4,CONCATENATE($BW66,$BX66)="受入有"),(DATEDIF('【B1(3)】派遣・受入実績'!$V75,'【B1(3)】派遣・受入実績'!$Y75,"d")),"")</f>
        <v>#N/A</v>
      </c>
      <c r="BI66" s="62" t="e">
        <f>IF(AND($BV66=$BI$4,CONCATENATE($BW66,$BX66)="受入有"),(DATEDIF('【B1(3)】派遣・受入実績'!$V75,'【B1(3)】派遣・受入実績'!$Y75,"d")),"")</f>
        <v>#N/A</v>
      </c>
      <c r="BJ66" s="62" t="e">
        <f>IF(AND($BV66=$BJ$4,CONCATENATE($BW66,$BX66)="受入有"),(DATEDIF('【B1(3)】派遣・受入実績'!$V75,'【B1(3)】派遣・受入実績'!$Y75,"d")),"")</f>
        <v>#N/A</v>
      </c>
      <c r="BL66" s="70">
        <v>61</v>
      </c>
      <c r="BM66" s="62" t="e">
        <f>IF(AND(BN66&lt;&gt;"",COUNTIF(BN$6:BN65,BN66)=0),MAX($BM$6:BM65)+1,"")</f>
        <v>#N/A</v>
      </c>
      <c r="BN66" s="62" t="e">
        <f>IF(AND(BN$5=BV66,'【B1(3)】派遣・受入実績'!AJ75&lt;&gt;""),'【B1(3)】派遣・受入実績'!AJ75,"")</f>
        <v>#N/A</v>
      </c>
      <c r="BO66" s="62" t="e">
        <f>IF(AND(BP66&lt;&gt;"",COUNTIF(BP$6:BP65,BP66)=0),MAX($BO$6:BO65)+1,"")</f>
        <v>#N/A</v>
      </c>
      <c r="BP66" s="62" t="e">
        <f>IF(AND(BP$5=BV66,'【B1(3)】派遣・受入実績'!AJ75&lt;&gt;""),'【B1(3)】派遣・受入実績'!AJ75,"")</f>
        <v>#N/A</v>
      </c>
      <c r="BQ66" s="62" t="e">
        <f>IF(AND(BR66&lt;&gt;"",COUNTIF(BR$6:BR65,BR66)=0),MAX($BQ$6:BQ65)+1,"")</f>
        <v>#N/A</v>
      </c>
      <c r="BR66" s="62" t="e">
        <f>IF(AND(BR$5=BV66,'【B1(3)】派遣・受入実績'!AJ75&lt;&gt;""),'【B1(3)】派遣・受入実績'!AJ75,"")</f>
        <v>#N/A</v>
      </c>
      <c r="BS66" s="62" t="e">
        <f>IF(AND(BT66&lt;&gt;"",COUNTIF(BT$6:BT65,BT66)=0),MAX($BS$6:BS65)+1,"")</f>
        <v>#N/A</v>
      </c>
      <c r="BT66" s="62" t="e">
        <f>IF(AND(BT$5=BV66,'【B1(3)】派遣・受入実績'!AJ75&lt;&gt;""),'【B1(3)】派遣・受入実績'!AJ75,"")</f>
        <v>#N/A</v>
      </c>
      <c r="BV66" s="71">
        <f>'【B1(3)】派遣・受入実績'!D75</f>
        <v>0</v>
      </c>
      <c r="BW66" s="63">
        <f>'【B1(3)】派遣・受入実績'!F75</f>
        <v>0</v>
      </c>
      <c r="BX66" s="71" t="str">
        <f>IF('【B1(3)】派遣・受入実績'!T75="〇","有","")</f>
        <v/>
      </c>
      <c r="BY66" s="64" t="str">
        <f t="shared" si="21"/>
        <v>00</v>
      </c>
    </row>
    <row r="67" spans="9:77" ht="14.25" customHeight="1">
      <c r="I67" s="62"/>
      <c r="J67" s="62"/>
      <c r="K67" s="62"/>
      <c r="L67" s="62"/>
      <c r="M67" s="43"/>
      <c r="O67" s="62" t="str">
        <f>IF(OR('【B1(1)】日本側参加者リスト'!N72="",'【B1(1)】日本側参加者リスト'!AU72=1),"",'【B1(1)】日本側参加者リスト'!N72)</f>
        <v/>
      </c>
      <c r="P67" s="62" t="str">
        <f>IF(OR('【B1(2)】相手国側参加者リスト'!K72="",'【B1(2)】相手国側参加者リスト'!AU72=1),"",'【B1(2)】相手国側参加者リスト'!K72)</f>
        <v/>
      </c>
      <c r="AB67" s="46">
        <f>'【B1(4)】研究発表'!D75</f>
        <v>0</v>
      </c>
      <c r="AC67" s="71">
        <f>'【B1(4)】研究発表'!F75</f>
        <v>0</v>
      </c>
      <c r="AD67" s="46" t="str">
        <f>IF(MID(AC67,2,2)="学会",IF('【B1(4)】研究発表'!AL75="〇","〇",""),"")</f>
        <v/>
      </c>
      <c r="AE67" s="64" t="str">
        <f t="shared" si="3"/>
        <v>00</v>
      </c>
      <c r="AW67" s="33"/>
      <c r="AX67" s="33"/>
      <c r="AY67" s="33"/>
      <c r="AZ67" s="33"/>
      <c r="BA67" s="317"/>
      <c r="BB67" s="70">
        <v>62</v>
      </c>
      <c r="BC67" s="62" t="e">
        <f>IF(AND($BV67=$BC$4,$BW67="派遣＿相手国"),(DATEDIF('【B1(3)】派遣・受入実績'!$V76,'【B1(3)】派遣・受入実績'!$Y76,"d")),"")</f>
        <v>#N/A</v>
      </c>
      <c r="BD67" s="62" t="e">
        <f>IF(AND($BV67=$BD$4,$BW67="派遣＿相手国"),(DATEDIF('【B1(3)】派遣・受入実績'!$V76,'【B1(3)】派遣・受入実績'!$Y76,"d")),"")</f>
        <v>#N/A</v>
      </c>
      <c r="BE67" s="62" t="e">
        <f>IF(AND($BV67=$BE$4,$BW67="派遣＿相手国"),(DATEDIF('【B1(3)】派遣・受入実績'!$V76,'【B1(3)】派遣・受入実績'!$Y76,"d")),"")</f>
        <v>#N/A</v>
      </c>
      <c r="BF67" s="62" t="e">
        <f>IF(AND($BV67=$BF$4,$BW67="派遣＿相手国"),(DATEDIF('【B1(3)】派遣・受入実績'!$V76,'【B1(3)】派遣・受入実績'!$Y76,"d")),"")</f>
        <v>#N/A</v>
      </c>
      <c r="BG67" s="62" t="e">
        <f>IF(AND($BV67=$BG$4,CONCATENATE($BW67,$BX67)="受入有"),(DATEDIF('【B1(3)】派遣・受入実績'!$V76,'【B1(3)】派遣・受入実績'!$Y76,"d")),"")</f>
        <v>#N/A</v>
      </c>
      <c r="BH67" s="62" t="e">
        <f>IF(AND($BV67=$BH$4,CONCATENATE($BW67,$BX67)="受入有"),(DATEDIF('【B1(3)】派遣・受入実績'!$V76,'【B1(3)】派遣・受入実績'!$Y76,"d")),"")</f>
        <v>#N/A</v>
      </c>
      <c r="BI67" s="62" t="e">
        <f>IF(AND($BV67=$BI$4,CONCATENATE($BW67,$BX67)="受入有"),(DATEDIF('【B1(3)】派遣・受入実績'!$V76,'【B1(3)】派遣・受入実績'!$Y76,"d")),"")</f>
        <v>#N/A</v>
      </c>
      <c r="BJ67" s="62" t="e">
        <f>IF(AND($BV67=$BJ$4,CONCATENATE($BW67,$BX67)="受入有"),(DATEDIF('【B1(3)】派遣・受入実績'!$V76,'【B1(3)】派遣・受入実績'!$Y76,"d")),"")</f>
        <v>#N/A</v>
      </c>
      <c r="BL67" s="70">
        <v>62</v>
      </c>
      <c r="BM67" s="62" t="e">
        <f>IF(AND(BN67&lt;&gt;"",COUNTIF(BN$6:BN66,BN67)=0),MAX($BM$6:BM66)+1,"")</f>
        <v>#N/A</v>
      </c>
      <c r="BN67" s="62" t="e">
        <f>IF(AND(BN$5=BV67,'【B1(3)】派遣・受入実績'!AJ76&lt;&gt;""),'【B1(3)】派遣・受入実績'!AJ76,"")</f>
        <v>#N/A</v>
      </c>
      <c r="BO67" s="62" t="e">
        <f>IF(AND(BP67&lt;&gt;"",COUNTIF(BP$6:BP66,BP67)=0),MAX($BO$6:BO66)+1,"")</f>
        <v>#N/A</v>
      </c>
      <c r="BP67" s="62" t="e">
        <f>IF(AND(BP$5=BV67,'【B1(3)】派遣・受入実績'!AJ76&lt;&gt;""),'【B1(3)】派遣・受入実績'!AJ76,"")</f>
        <v>#N/A</v>
      </c>
      <c r="BQ67" s="62" t="e">
        <f>IF(AND(BR67&lt;&gt;"",COUNTIF(BR$6:BR66,BR67)=0),MAX($BQ$6:BQ66)+1,"")</f>
        <v>#N/A</v>
      </c>
      <c r="BR67" s="62" t="e">
        <f>IF(AND(BR$5=BV67,'【B1(3)】派遣・受入実績'!AJ76&lt;&gt;""),'【B1(3)】派遣・受入実績'!AJ76,"")</f>
        <v>#N/A</v>
      </c>
      <c r="BS67" s="62" t="e">
        <f>IF(AND(BT67&lt;&gt;"",COUNTIF(BT$6:BT66,BT67)=0),MAX($BS$6:BS66)+1,"")</f>
        <v>#N/A</v>
      </c>
      <c r="BT67" s="62" t="e">
        <f>IF(AND(BT$5=BV67,'【B1(3)】派遣・受入実績'!AJ76&lt;&gt;""),'【B1(3)】派遣・受入実績'!AJ76,"")</f>
        <v>#N/A</v>
      </c>
      <c r="BV67" s="71">
        <f>'【B1(3)】派遣・受入実績'!D76</f>
        <v>0</v>
      </c>
      <c r="BW67" s="63">
        <f>'【B1(3)】派遣・受入実績'!F76</f>
        <v>0</v>
      </c>
      <c r="BX67" s="71" t="str">
        <f>IF('【B1(3)】派遣・受入実績'!T76="〇","有","")</f>
        <v/>
      </c>
      <c r="BY67" s="64" t="str">
        <f t="shared" si="21"/>
        <v>00</v>
      </c>
    </row>
    <row r="68" spans="9:77" ht="14.25" customHeight="1">
      <c r="I68" s="62"/>
      <c r="J68" s="62"/>
      <c r="K68" s="62"/>
      <c r="L68" s="62"/>
      <c r="M68" s="43"/>
      <c r="O68" s="62" t="str">
        <f>IF(OR('【B1(1)】日本側参加者リスト'!N73="",'【B1(1)】日本側参加者リスト'!AU73=1),"",'【B1(1)】日本側参加者リスト'!N73)</f>
        <v/>
      </c>
      <c r="P68" s="62" t="str">
        <f>IF(OR('【B1(2)】相手国側参加者リスト'!K73="",'【B1(2)】相手国側参加者リスト'!AU73=1),"",'【B1(2)】相手国側参加者リスト'!K73)</f>
        <v/>
      </c>
      <c r="AB68" s="46">
        <f>'【B1(4)】研究発表'!D76</f>
        <v>0</v>
      </c>
      <c r="AC68" s="71">
        <f>'【B1(4)】研究発表'!F76</f>
        <v>0</v>
      </c>
      <c r="AD68" s="46" t="str">
        <f>IF(MID(AC68,2,2)="学会",IF('【B1(4)】研究発表'!AL76="〇","〇",""),"")</f>
        <v/>
      </c>
      <c r="AE68" s="64" t="str">
        <f t="shared" si="3"/>
        <v>00</v>
      </c>
      <c r="AW68" s="33"/>
      <c r="AX68" s="33"/>
      <c r="AY68" s="33"/>
      <c r="AZ68" s="33"/>
      <c r="BA68" s="317"/>
      <c r="BB68" s="70">
        <v>63</v>
      </c>
      <c r="BC68" s="62" t="e">
        <f>IF(AND($BV68=$BC$4,$BW68="派遣＿相手国"),(DATEDIF('【B1(3)】派遣・受入実績'!$V77,'【B1(3)】派遣・受入実績'!$Y77,"d")),"")</f>
        <v>#N/A</v>
      </c>
      <c r="BD68" s="62" t="e">
        <f>IF(AND($BV68=$BD$4,$BW68="派遣＿相手国"),(DATEDIF('【B1(3)】派遣・受入実績'!$V77,'【B1(3)】派遣・受入実績'!$Y77,"d")),"")</f>
        <v>#N/A</v>
      </c>
      <c r="BE68" s="62" t="e">
        <f>IF(AND($BV68=$BE$4,$BW68="派遣＿相手国"),(DATEDIF('【B1(3)】派遣・受入実績'!$V77,'【B1(3)】派遣・受入実績'!$Y77,"d")),"")</f>
        <v>#N/A</v>
      </c>
      <c r="BF68" s="62" t="e">
        <f>IF(AND($BV68=$BF$4,$BW68="派遣＿相手国"),(DATEDIF('【B1(3)】派遣・受入実績'!$V77,'【B1(3)】派遣・受入実績'!$Y77,"d")),"")</f>
        <v>#N/A</v>
      </c>
      <c r="BG68" s="62" t="e">
        <f>IF(AND($BV68=$BG$4,CONCATENATE($BW68,$BX68)="受入有"),(DATEDIF('【B1(3)】派遣・受入実績'!$V77,'【B1(3)】派遣・受入実績'!$Y77,"d")),"")</f>
        <v>#N/A</v>
      </c>
      <c r="BH68" s="62" t="e">
        <f>IF(AND($BV68=$BH$4,CONCATENATE($BW68,$BX68)="受入有"),(DATEDIF('【B1(3)】派遣・受入実績'!$V77,'【B1(3)】派遣・受入実績'!$Y77,"d")),"")</f>
        <v>#N/A</v>
      </c>
      <c r="BI68" s="62" t="e">
        <f>IF(AND($BV68=$BI$4,CONCATENATE($BW68,$BX68)="受入有"),(DATEDIF('【B1(3)】派遣・受入実績'!$V77,'【B1(3)】派遣・受入実績'!$Y77,"d")),"")</f>
        <v>#N/A</v>
      </c>
      <c r="BJ68" s="62" t="e">
        <f>IF(AND($BV68=$BJ$4,CONCATENATE($BW68,$BX68)="受入有"),(DATEDIF('【B1(3)】派遣・受入実績'!$V77,'【B1(3)】派遣・受入実績'!$Y77,"d")),"")</f>
        <v>#N/A</v>
      </c>
      <c r="BL68" s="70">
        <v>63</v>
      </c>
      <c r="BM68" s="62" t="e">
        <f>IF(AND(BN68&lt;&gt;"",COUNTIF(BN$6:BN67,BN68)=0),MAX($BM$6:BM67)+1,"")</f>
        <v>#N/A</v>
      </c>
      <c r="BN68" s="62" t="e">
        <f>IF(AND(BN$5=BV68,'【B1(3)】派遣・受入実績'!AJ77&lt;&gt;""),'【B1(3)】派遣・受入実績'!AJ77,"")</f>
        <v>#N/A</v>
      </c>
      <c r="BO68" s="62" t="e">
        <f>IF(AND(BP68&lt;&gt;"",COUNTIF(BP$6:BP67,BP68)=0),MAX($BO$6:BO67)+1,"")</f>
        <v>#N/A</v>
      </c>
      <c r="BP68" s="62" t="e">
        <f>IF(AND(BP$5=BV68,'【B1(3)】派遣・受入実績'!AJ77&lt;&gt;""),'【B1(3)】派遣・受入実績'!AJ77,"")</f>
        <v>#N/A</v>
      </c>
      <c r="BQ68" s="62" t="e">
        <f>IF(AND(BR68&lt;&gt;"",COUNTIF(BR$6:BR67,BR68)=0),MAX($BQ$6:BQ67)+1,"")</f>
        <v>#N/A</v>
      </c>
      <c r="BR68" s="62" t="e">
        <f>IF(AND(BR$5=BV68,'【B1(3)】派遣・受入実績'!AJ77&lt;&gt;""),'【B1(3)】派遣・受入実績'!AJ77,"")</f>
        <v>#N/A</v>
      </c>
      <c r="BS68" s="62" t="e">
        <f>IF(AND(BT68&lt;&gt;"",COUNTIF(BT$6:BT67,BT68)=0),MAX($BS$6:BS67)+1,"")</f>
        <v>#N/A</v>
      </c>
      <c r="BT68" s="62" t="e">
        <f>IF(AND(BT$5=BV68,'【B1(3)】派遣・受入実績'!AJ77&lt;&gt;""),'【B1(3)】派遣・受入実績'!AJ77,"")</f>
        <v>#N/A</v>
      </c>
      <c r="BV68" s="71">
        <f>'【B1(3)】派遣・受入実績'!D77</f>
        <v>0</v>
      </c>
      <c r="BW68" s="63">
        <f>'【B1(3)】派遣・受入実績'!F77</f>
        <v>0</v>
      </c>
      <c r="BX68" s="71" t="str">
        <f>IF('【B1(3)】派遣・受入実績'!T77="〇","有","")</f>
        <v/>
      </c>
      <c r="BY68" s="64" t="str">
        <f t="shared" si="21"/>
        <v>00</v>
      </c>
    </row>
    <row r="69" spans="9:77" ht="14.25" customHeight="1">
      <c r="I69" s="62"/>
      <c r="J69" s="62"/>
      <c r="K69" s="62"/>
      <c r="L69" s="62"/>
      <c r="M69" s="43"/>
      <c r="O69" s="62" t="str">
        <f>IF(OR('【B1(1)】日本側参加者リスト'!N74="",'【B1(1)】日本側参加者リスト'!AU74=1),"",'【B1(1)】日本側参加者リスト'!N74)</f>
        <v/>
      </c>
      <c r="P69" s="62" t="str">
        <f>IF(OR('【B1(2)】相手国側参加者リスト'!K74="",'【B1(2)】相手国側参加者リスト'!AU74=1),"",'【B1(2)】相手国側参加者リスト'!K74)</f>
        <v/>
      </c>
      <c r="AB69" s="46">
        <f>'【B1(4)】研究発表'!D77</f>
        <v>0</v>
      </c>
      <c r="AC69" s="71">
        <f>'【B1(4)】研究発表'!F77</f>
        <v>0</v>
      </c>
      <c r="AD69" s="46" t="str">
        <f>IF(MID(AC69,2,2)="学会",IF('【B1(4)】研究発表'!AL77="〇","〇",""),"")</f>
        <v/>
      </c>
      <c r="AE69" s="64" t="str">
        <f t="shared" si="3"/>
        <v>00</v>
      </c>
      <c r="AW69" s="33"/>
      <c r="AX69" s="33"/>
      <c r="AY69" s="33"/>
      <c r="AZ69" s="33"/>
      <c r="BA69" s="317"/>
      <c r="BB69" s="70">
        <v>64</v>
      </c>
      <c r="BC69" s="62" t="e">
        <f>IF(AND($BV69=$BC$4,$BW69="派遣＿相手国"),(DATEDIF('【B1(3)】派遣・受入実績'!$V78,'【B1(3)】派遣・受入実績'!$Y78,"d")),"")</f>
        <v>#N/A</v>
      </c>
      <c r="BD69" s="62" t="e">
        <f>IF(AND($BV69=$BD$4,$BW69="派遣＿相手国"),(DATEDIF('【B1(3)】派遣・受入実績'!$V78,'【B1(3)】派遣・受入実績'!$Y78,"d")),"")</f>
        <v>#N/A</v>
      </c>
      <c r="BE69" s="62" t="e">
        <f>IF(AND($BV69=$BE$4,$BW69="派遣＿相手国"),(DATEDIF('【B1(3)】派遣・受入実績'!$V78,'【B1(3)】派遣・受入実績'!$Y78,"d")),"")</f>
        <v>#N/A</v>
      </c>
      <c r="BF69" s="62" t="e">
        <f>IF(AND($BV69=$BF$4,$BW69="派遣＿相手国"),(DATEDIF('【B1(3)】派遣・受入実績'!$V78,'【B1(3)】派遣・受入実績'!$Y78,"d")),"")</f>
        <v>#N/A</v>
      </c>
      <c r="BG69" s="62" t="e">
        <f>IF(AND($BV69=$BG$4,CONCATENATE($BW69,$BX69)="受入有"),(DATEDIF('【B1(3)】派遣・受入実績'!$V78,'【B1(3)】派遣・受入実績'!$Y78,"d")),"")</f>
        <v>#N/A</v>
      </c>
      <c r="BH69" s="62" t="e">
        <f>IF(AND($BV69=$BH$4,CONCATENATE($BW69,$BX69)="受入有"),(DATEDIF('【B1(3)】派遣・受入実績'!$V78,'【B1(3)】派遣・受入実績'!$Y78,"d")),"")</f>
        <v>#N/A</v>
      </c>
      <c r="BI69" s="62" t="e">
        <f>IF(AND($BV69=$BI$4,CONCATENATE($BW69,$BX69)="受入有"),(DATEDIF('【B1(3)】派遣・受入実績'!$V78,'【B1(3)】派遣・受入実績'!$Y78,"d")),"")</f>
        <v>#N/A</v>
      </c>
      <c r="BJ69" s="62" t="e">
        <f>IF(AND($BV69=$BJ$4,CONCATENATE($BW69,$BX69)="受入有"),(DATEDIF('【B1(3)】派遣・受入実績'!$V78,'【B1(3)】派遣・受入実績'!$Y78,"d")),"")</f>
        <v>#N/A</v>
      </c>
      <c r="BL69" s="70">
        <v>64</v>
      </c>
      <c r="BM69" s="62" t="e">
        <f>IF(AND(BN69&lt;&gt;"",COUNTIF(BN$6:BN68,BN69)=0),MAX($BM$6:BM68)+1,"")</f>
        <v>#N/A</v>
      </c>
      <c r="BN69" s="62" t="e">
        <f>IF(AND(BN$5=BV69,'【B1(3)】派遣・受入実績'!AJ78&lt;&gt;""),'【B1(3)】派遣・受入実績'!AJ78,"")</f>
        <v>#N/A</v>
      </c>
      <c r="BO69" s="62" t="e">
        <f>IF(AND(BP69&lt;&gt;"",COUNTIF(BP$6:BP68,BP69)=0),MAX($BO$6:BO68)+1,"")</f>
        <v>#N/A</v>
      </c>
      <c r="BP69" s="62" t="e">
        <f>IF(AND(BP$5=BV69,'【B1(3)】派遣・受入実績'!AJ78&lt;&gt;""),'【B1(3)】派遣・受入実績'!AJ78,"")</f>
        <v>#N/A</v>
      </c>
      <c r="BQ69" s="62" t="e">
        <f>IF(AND(BR69&lt;&gt;"",COUNTIF(BR$6:BR68,BR69)=0),MAX($BQ$6:BQ68)+1,"")</f>
        <v>#N/A</v>
      </c>
      <c r="BR69" s="62" t="e">
        <f>IF(AND(BR$5=BV69,'【B1(3)】派遣・受入実績'!AJ78&lt;&gt;""),'【B1(3)】派遣・受入実績'!AJ78,"")</f>
        <v>#N/A</v>
      </c>
      <c r="BS69" s="62" t="e">
        <f>IF(AND(BT69&lt;&gt;"",COUNTIF(BT$6:BT68,BT69)=0),MAX($BS$6:BS68)+1,"")</f>
        <v>#N/A</v>
      </c>
      <c r="BT69" s="62" t="e">
        <f>IF(AND(BT$5=BV69,'【B1(3)】派遣・受入実績'!AJ78&lt;&gt;""),'【B1(3)】派遣・受入実績'!AJ78,"")</f>
        <v>#N/A</v>
      </c>
      <c r="BV69" s="71">
        <f>'【B1(3)】派遣・受入実績'!D78</f>
        <v>0</v>
      </c>
      <c r="BW69" s="63">
        <f>'【B1(3)】派遣・受入実績'!F78</f>
        <v>0</v>
      </c>
      <c r="BX69" s="71" t="str">
        <f>IF('【B1(3)】派遣・受入実績'!T78="〇","有","")</f>
        <v/>
      </c>
      <c r="BY69" s="64" t="str">
        <f t="shared" si="21"/>
        <v>00</v>
      </c>
    </row>
    <row r="70" spans="9:77" ht="14.25" customHeight="1">
      <c r="I70" s="62"/>
      <c r="J70" s="62"/>
      <c r="K70" s="62"/>
      <c r="L70" s="62"/>
      <c r="M70" s="43"/>
      <c r="O70" s="62" t="str">
        <f>IF(OR('【B1(1)】日本側参加者リスト'!N75="",'【B1(1)】日本側参加者リスト'!AU75=1),"",'【B1(1)】日本側参加者リスト'!N75)</f>
        <v/>
      </c>
      <c r="P70" s="62" t="str">
        <f>IF(OR('【B1(2)】相手国側参加者リスト'!K75="",'【B1(2)】相手国側参加者リスト'!AU75=1),"",'【B1(2)】相手国側参加者リスト'!K75)</f>
        <v/>
      </c>
      <c r="AB70" s="46">
        <f>'【B1(4)】研究発表'!D78</f>
        <v>0</v>
      </c>
      <c r="AC70" s="71">
        <f>'【B1(4)】研究発表'!F78</f>
        <v>0</v>
      </c>
      <c r="AD70" s="46" t="str">
        <f>IF(MID(AC70,2,2)="学会",IF('【B1(4)】研究発表'!AL78="〇","〇",""),"")</f>
        <v/>
      </c>
      <c r="AE70" s="64" t="str">
        <f t="shared" si="3"/>
        <v>00</v>
      </c>
      <c r="AW70" s="33"/>
      <c r="AX70" s="33"/>
      <c r="AY70" s="33"/>
      <c r="AZ70" s="33"/>
      <c r="BA70" s="317"/>
      <c r="BB70" s="70">
        <v>65</v>
      </c>
      <c r="BC70" s="62" t="e">
        <f>IF(AND($BV70=$BC$4,$BW70="派遣＿相手国"),(DATEDIF('【B1(3)】派遣・受入実績'!$V79,'【B1(3)】派遣・受入実績'!$Y79,"d")),"")</f>
        <v>#N/A</v>
      </c>
      <c r="BD70" s="62" t="e">
        <f>IF(AND($BV70=$BD$4,$BW70="派遣＿相手国"),(DATEDIF('【B1(3)】派遣・受入実績'!$V79,'【B1(3)】派遣・受入実績'!$Y79,"d")),"")</f>
        <v>#N/A</v>
      </c>
      <c r="BE70" s="62" t="e">
        <f>IF(AND($BV70=$BE$4,$BW70="派遣＿相手国"),(DATEDIF('【B1(3)】派遣・受入実績'!$V79,'【B1(3)】派遣・受入実績'!$Y79,"d")),"")</f>
        <v>#N/A</v>
      </c>
      <c r="BF70" s="62" t="e">
        <f>IF(AND($BV70=$BF$4,$BW70="派遣＿相手国"),(DATEDIF('【B1(3)】派遣・受入実績'!$V79,'【B1(3)】派遣・受入実績'!$Y79,"d")),"")</f>
        <v>#N/A</v>
      </c>
      <c r="BG70" s="62" t="e">
        <f>IF(AND($BV70=$BG$4,CONCATENATE($BW70,$BX70)="受入有"),(DATEDIF('【B1(3)】派遣・受入実績'!$V79,'【B1(3)】派遣・受入実績'!$Y79,"d")),"")</f>
        <v>#N/A</v>
      </c>
      <c r="BH70" s="62" t="e">
        <f>IF(AND($BV70=$BH$4,CONCATENATE($BW70,$BX70)="受入有"),(DATEDIF('【B1(3)】派遣・受入実績'!$V79,'【B1(3)】派遣・受入実績'!$Y79,"d")),"")</f>
        <v>#N/A</v>
      </c>
      <c r="BI70" s="62" t="e">
        <f>IF(AND($BV70=$BI$4,CONCATENATE($BW70,$BX70)="受入有"),(DATEDIF('【B1(3)】派遣・受入実績'!$V79,'【B1(3)】派遣・受入実績'!$Y79,"d")),"")</f>
        <v>#N/A</v>
      </c>
      <c r="BJ70" s="62" t="e">
        <f>IF(AND($BV70=$BJ$4,CONCATENATE($BW70,$BX70)="受入有"),(DATEDIF('【B1(3)】派遣・受入実績'!$V79,'【B1(3)】派遣・受入実績'!$Y79,"d")),"")</f>
        <v>#N/A</v>
      </c>
      <c r="BL70" s="70">
        <v>65</v>
      </c>
      <c r="BM70" s="62" t="e">
        <f>IF(AND(BN70&lt;&gt;"",COUNTIF(BN$6:BN69,BN70)=0),MAX($BM$6:BM69)+1,"")</f>
        <v>#N/A</v>
      </c>
      <c r="BN70" s="62" t="e">
        <f>IF(AND(BN$5=BV70,'【B1(3)】派遣・受入実績'!AJ79&lt;&gt;""),'【B1(3)】派遣・受入実績'!AJ79,"")</f>
        <v>#N/A</v>
      </c>
      <c r="BO70" s="62" t="e">
        <f>IF(AND(BP70&lt;&gt;"",COUNTIF(BP$6:BP69,BP70)=0),MAX($BO$6:BO69)+1,"")</f>
        <v>#N/A</v>
      </c>
      <c r="BP70" s="62" t="e">
        <f>IF(AND(BP$5=BV70,'【B1(3)】派遣・受入実績'!AJ79&lt;&gt;""),'【B1(3)】派遣・受入実績'!AJ79,"")</f>
        <v>#N/A</v>
      </c>
      <c r="BQ70" s="62" t="e">
        <f>IF(AND(BR70&lt;&gt;"",COUNTIF(BR$6:BR69,BR70)=0),MAX($BQ$6:BQ69)+1,"")</f>
        <v>#N/A</v>
      </c>
      <c r="BR70" s="62" t="e">
        <f>IF(AND(BR$5=BV70,'【B1(3)】派遣・受入実績'!AJ79&lt;&gt;""),'【B1(3)】派遣・受入実績'!AJ79,"")</f>
        <v>#N/A</v>
      </c>
      <c r="BS70" s="62" t="e">
        <f>IF(AND(BT70&lt;&gt;"",COUNTIF(BT$6:BT69,BT70)=0),MAX($BS$6:BS69)+1,"")</f>
        <v>#N/A</v>
      </c>
      <c r="BT70" s="62" t="e">
        <f>IF(AND(BT$5=BV70,'【B1(3)】派遣・受入実績'!AJ79&lt;&gt;""),'【B1(3)】派遣・受入実績'!AJ79,"")</f>
        <v>#N/A</v>
      </c>
      <c r="BV70" s="71">
        <f>'【B1(3)】派遣・受入実績'!D79</f>
        <v>0</v>
      </c>
      <c r="BW70" s="63">
        <f>'【B1(3)】派遣・受入実績'!F79</f>
        <v>0</v>
      </c>
      <c r="BX70" s="71" t="str">
        <f>IF('【B1(3)】派遣・受入実績'!T79="〇","有","")</f>
        <v/>
      </c>
      <c r="BY70" s="64" t="str">
        <f t="shared" ref="BY70:BY101" si="22">CONCATENATE(BV70,BW70,BX70)</f>
        <v>00</v>
      </c>
    </row>
    <row r="71" spans="9:77" ht="14.25" customHeight="1">
      <c r="I71" s="62"/>
      <c r="J71" s="62"/>
      <c r="K71" s="62"/>
      <c r="L71" s="62"/>
      <c r="M71" s="43"/>
      <c r="O71" s="62" t="str">
        <f>IF(OR('【B1(1)】日本側参加者リスト'!N76="",'【B1(1)】日本側参加者リスト'!AU76=1),"",'【B1(1)】日本側参加者リスト'!N76)</f>
        <v/>
      </c>
      <c r="P71" s="62" t="str">
        <f>IF(OR('【B1(2)】相手国側参加者リスト'!K76="",'【B1(2)】相手国側参加者リスト'!AU76=1),"",'【B1(2)】相手国側参加者リスト'!K76)</f>
        <v/>
      </c>
      <c r="AB71" s="46">
        <f>'【B1(4)】研究発表'!D79</f>
        <v>0</v>
      </c>
      <c r="AC71" s="71">
        <f>'【B1(4)】研究発表'!F79</f>
        <v>0</v>
      </c>
      <c r="AD71" s="46" t="str">
        <f>IF(MID(AC71,2,2)="学会",IF('【B1(4)】研究発表'!AL79="〇","〇",""),"")</f>
        <v/>
      </c>
      <c r="AE71" s="64" t="str">
        <f t="shared" ref="AE71:AE105" si="23">CONCATENATE(AB71,AC71,AD71)</f>
        <v>00</v>
      </c>
      <c r="AW71" s="33"/>
      <c r="AX71" s="33"/>
      <c r="AY71" s="33"/>
      <c r="AZ71" s="33"/>
      <c r="BA71" s="317"/>
      <c r="BB71" s="70">
        <v>66</v>
      </c>
      <c r="BC71" s="62" t="e">
        <f>IF(AND($BV71=$BC$4,$BW71="派遣＿相手国"),(DATEDIF('【B1(3)】派遣・受入実績'!$V80,'【B1(3)】派遣・受入実績'!$Y80,"d")),"")</f>
        <v>#N/A</v>
      </c>
      <c r="BD71" s="62" t="e">
        <f>IF(AND($BV71=$BD$4,$BW71="派遣＿相手国"),(DATEDIF('【B1(3)】派遣・受入実績'!$V80,'【B1(3)】派遣・受入実績'!$Y80,"d")),"")</f>
        <v>#N/A</v>
      </c>
      <c r="BE71" s="62" t="e">
        <f>IF(AND($BV71=$BE$4,$BW71="派遣＿相手国"),(DATEDIF('【B1(3)】派遣・受入実績'!$V80,'【B1(3)】派遣・受入実績'!$Y80,"d")),"")</f>
        <v>#N/A</v>
      </c>
      <c r="BF71" s="62" t="e">
        <f>IF(AND($BV71=$BF$4,$BW71="派遣＿相手国"),(DATEDIF('【B1(3)】派遣・受入実績'!$V80,'【B1(3)】派遣・受入実績'!$Y80,"d")),"")</f>
        <v>#N/A</v>
      </c>
      <c r="BG71" s="62" t="e">
        <f>IF(AND($BV71=$BG$4,CONCATENATE($BW71,$BX71)="受入有"),(DATEDIF('【B1(3)】派遣・受入実績'!$V80,'【B1(3)】派遣・受入実績'!$Y80,"d")),"")</f>
        <v>#N/A</v>
      </c>
      <c r="BH71" s="62" t="e">
        <f>IF(AND($BV71=$BH$4,CONCATENATE($BW71,$BX71)="受入有"),(DATEDIF('【B1(3)】派遣・受入実績'!$V80,'【B1(3)】派遣・受入実績'!$Y80,"d")),"")</f>
        <v>#N/A</v>
      </c>
      <c r="BI71" s="62" t="e">
        <f>IF(AND($BV71=$BI$4,CONCATENATE($BW71,$BX71)="受入有"),(DATEDIF('【B1(3)】派遣・受入実績'!$V80,'【B1(3)】派遣・受入実績'!$Y80,"d")),"")</f>
        <v>#N/A</v>
      </c>
      <c r="BJ71" s="62" t="e">
        <f>IF(AND($BV71=$BJ$4,CONCATENATE($BW71,$BX71)="受入有"),(DATEDIF('【B1(3)】派遣・受入実績'!$V80,'【B1(3)】派遣・受入実績'!$Y80,"d")),"")</f>
        <v>#N/A</v>
      </c>
      <c r="BL71" s="70">
        <v>66</v>
      </c>
      <c r="BM71" s="62" t="e">
        <f>IF(AND(BN71&lt;&gt;"",COUNTIF(BN$6:BN70,BN71)=0),MAX($BM$6:BM70)+1,"")</f>
        <v>#N/A</v>
      </c>
      <c r="BN71" s="62" t="e">
        <f>IF(AND(BN$5=BV71,'【B1(3)】派遣・受入実績'!AJ80&lt;&gt;""),'【B1(3)】派遣・受入実績'!AJ80,"")</f>
        <v>#N/A</v>
      </c>
      <c r="BO71" s="62" t="e">
        <f>IF(AND(BP71&lt;&gt;"",COUNTIF(BP$6:BP70,BP71)=0),MAX($BO$6:BO70)+1,"")</f>
        <v>#N/A</v>
      </c>
      <c r="BP71" s="62" t="e">
        <f>IF(AND(BP$5=BV71,'【B1(3)】派遣・受入実績'!AJ80&lt;&gt;""),'【B1(3)】派遣・受入実績'!AJ80,"")</f>
        <v>#N/A</v>
      </c>
      <c r="BQ71" s="62" t="e">
        <f>IF(AND(BR71&lt;&gt;"",COUNTIF(BR$6:BR70,BR71)=0),MAX($BQ$6:BQ70)+1,"")</f>
        <v>#N/A</v>
      </c>
      <c r="BR71" s="62" t="e">
        <f>IF(AND(BR$5=BV71,'【B1(3)】派遣・受入実績'!AJ80&lt;&gt;""),'【B1(3)】派遣・受入実績'!AJ80,"")</f>
        <v>#N/A</v>
      </c>
      <c r="BS71" s="62" t="e">
        <f>IF(AND(BT71&lt;&gt;"",COUNTIF(BT$6:BT70,BT71)=0),MAX($BS$6:BS70)+1,"")</f>
        <v>#N/A</v>
      </c>
      <c r="BT71" s="62" t="e">
        <f>IF(AND(BT$5=BV71,'【B1(3)】派遣・受入実績'!AJ80&lt;&gt;""),'【B1(3)】派遣・受入実績'!AJ80,"")</f>
        <v>#N/A</v>
      </c>
      <c r="BV71" s="71">
        <f>'【B1(3)】派遣・受入実績'!D80</f>
        <v>0</v>
      </c>
      <c r="BW71" s="63">
        <f>'【B1(3)】派遣・受入実績'!F80</f>
        <v>0</v>
      </c>
      <c r="BX71" s="71" t="str">
        <f>IF('【B1(3)】派遣・受入実績'!T80="〇","有","")</f>
        <v/>
      </c>
      <c r="BY71" s="64" t="str">
        <f t="shared" si="22"/>
        <v>00</v>
      </c>
    </row>
    <row r="72" spans="9:77" ht="14.25" customHeight="1">
      <c r="I72" s="62"/>
      <c r="J72" s="62"/>
      <c r="K72" s="62"/>
      <c r="L72" s="62"/>
      <c r="M72" s="43"/>
      <c r="O72" s="62" t="str">
        <f>IF(OR('【B1(1)】日本側参加者リスト'!N77="",'【B1(1)】日本側参加者リスト'!AU77=1),"",'【B1(1)】日本側参加者リスト'!N77)</f>
        <v/>
      </c>
      <c r="P72" s="62" t="str">
        <f>IF(OR('【B1(2)】相手国側参加者リスト'!K77="",'【B1(2)】相手国側参加者リスト'!AU77=1),"",'【B1(2)】相手国側参加者リスト'!K77)</f>
        <v/>
      </c>
      <c r="AB72" s="46">
        <f>'【B1(4)】研究発表'!D80</f>
        <v>0</v>
      </c>
      <c r="AC72" s="71">
        <f>'【B1(4)】研究発表'!F80</f>
        <v>0</v>
      </c>
      <c r="AD72" s="46" t="str">
        <f>IF(MID(AC72,2,2)="学会",IF('【B1(4)】研究発表'!AL80="〇","〇",""),"")</f>
        <v/>
      </c>
      <c r="AE72" s="64" t="str">
        <f t="shared" si="23"/>
        <v>00</v>
      </c>
      <c r="AW72" s="33"/>
      <c r="AX72" s="33"/>
      <c r="AY72" s="33"/>
      <c r="AZ72" s="33"/>
      <c r="BA72" s="317"/>
      <c r="BB72" s="70">
        <v>67</v>
      </c>
      <c r="BC72" s="62" t="e">
        <f>IF(AND($BV72=$BC$4,$BW72="派遣＿相手国"),(DATEDIF('【B1(3)】派遣・受入実績'!$V81,'【B1(3)】派遣・受入実績'!$Y81,"d")),"")</f>
        <v>#N/A</v>
      </c>
      <c r="BD72" s="62" t="e">
        <f>IF(AND($BV72=$BD$4,$BW72="派遣＿相手国"),(DATEDIF('【B1(3)】派遣・受入実績'!$V81,'【B1(3)】派遣・受入実績'!$Y81,"d")),"")</f>
        <v>#N/A</v>
      </c>
      <c r="BE72" s="62" t="e">
        <f>IF(AND($BV72=$BE$4,$BW72="派遣＿相手国"),(DATEDIF('【B1(3)】派遣・受入実績'!$V81,'【B1(3)】派遣・受入実績'!$Y81,"d")),"")</f>
        <v>#N/A</v>
      </c>
      <c r="BF72" s="62" t="e">
        <f>IF(AND($BV72=$BF$4,$BW72="派遣＿相手国"),(DATEDIF('【B1(3)】派遣・受入実績'!$V81,'【B1(3)】派遣・受入実績'!$Y81,"d")),"")</f>
        <v>#N/A</v>
      </c>
      <c r="BG72" s="62" t="e">
        <f>IF(AND($BV72=$BG$4,CONCATENATE($BW72,$BX72)="受入有"),(DATEDIF('【B1(3)】派遣・受入実績'!$V81,'【B1(3)】派遣・受入実績'!$Y81,"d")),"")</f>
        <v>#N/A</v>
      </c>
      <c r="BH72" s="62" t="e">
        <f>IF(AND($BV72=$BH$4,CONCATENATE($BW72,$BX72)="受入有"),(DATEDIF('【B1(3)】派遣・受入実績'!$V81,'【B1(3)】派遣・受入実績'!$Y81,"d")),"")</f>
        <v>#N/A</v>
      </c>
      <c r="BI72" s="62" t="e">
        <f>IF(AND($BV72=$BI$4,CONCATENATE($BW72,$BX72)="受入有"),(DATEDIF('【B1(3)】派遣・受入実績'!$V81,'【B1(3)】派遣・受入実績'!$Y81,"d")),"")</f>
        <v>#N/A</v>
      </c>
      <c r="BJ72" s="62" t="e">
        <f>IF(AND($BV72=$BJ$4,CONCATENATE($BW72,$BX72)="受入有"),(DATEDIF('【B1(3)】派遣・受入実績'!$V81,'【B1(3)】派遣・受入実績'!$Y81,"d")),"")</f>
        <v>#N/A</v>
      </c>
      <c r="BL72" s="70">
        <v>67</v>
      </c>
      <c r="BM72" s="62" t="e">
        <f>IF(AND(BN72&lt;&gt;"",COUNTIF(BN$6:BN71,BN72)=0),MAX($BM$6:BM71)+1,"")</f>
        <v>#N/A</v>
      </c>
      <c r="BN72" s="62" t="e">
        <f>IF(AND(BN$5=BV72,'【B1(3)】派遣・受入実績'!AJ81&lt;&gt;""),'【B1(3)】派遣・受入実績'!AJ81,"")</f>
        <v>#N/A</v>
      </c>
      <c r="BO72" s="62" t="e">
        <f>IF(AND(BP72&lt;&gt;"",COUNTIF(BP$6:BP71,BP72)=0),MAX($BO$6:BO71)+1,"")</f>
        <v>#N/A</v>
      </c>
      <c r="BP72" s="62" t="e">
        <f>IF(AND(BP$5=BV72,'【B1(3)】派遣・受入実績'!AJ81&lt;&gt;""),'【B1(3)】派遣・受入実績'!AJ81,"")</f>
        <v>#N/A</v>
      </c>
      <c r="BQ72" s="62" t="e">
        <f>IF(AND(BR72&lt;&gt;"",COUNTIF(BR$6:BR71,BR72)=0),MAX($BQ$6:BQ71)+1,"")</f>
        <v>#N/A</v>
      </c>
      <c r="BR72" s="62" t="e">
        <f>IF(AND(BR$5=BV72,'【B1(3)】派遣・受入実績'!AJ81&lt;&gt;""),'【B1(3)】派遣・受入実績'!AJ81,"")</f>
        <v>#N/A</v>
      </c>
      <c r="BS72" s="62" t="e">
        <f>IF(AND(BT72&lt;&gt;"",COUNTIF(BT$6:BT71,BT72)=0),MAX($BS$6:BS71)+1,"")</f>
        <v>#N/A</v>
      </c>
      <c r="BT72" s="62" t="e">
        <f>IF(AND(BT$5=BV72,'【B1(3)】派遣・受入実績'!AJ81&lt;&gt;""),'【B1(3)】派遣・受入実績'!AJ81,"")</f>
        <v>#N/A</v>
      </c>
      <c r="BV72" s="71">
        <f>'【B1(3)】派遣・受入実績'!D81</f>
        <v>0</v>
      </c>
      <c r="BW72" s="63">
        <f>'【B1(3)】派遣・受入実績'!F81</f>
        <v>0</v>
      </c>
      <c r="BX72" s="71" t="str">
        <f>IF('【B1(3)】派遣・受入実績'!T81="〇","有","")</f>
        <v/>
      </c>
      <c r="BY72" s="64" t="str">
        <f t="shared" si="22"/>
        <v>00</v>
      </c>
    </row>
    <row r="73" spans="9:77" ht="14.25" customHeight="1">
      <c r="I73" s="62"/>
      <c r="J73" s="62"/>
      <c r="K73" s="62"/>
      <c r="L73" s="62"/>
      <c r="M73" s="43"/>
      <c r="O73" s="62" t="str">
        <f>IF(OR('【B1(1)】日本側参加者リスト'!N78="",'【B1(1)】日本側参加者リスト'!AU78=1),"",'【B1(1)】日本側参加者リスト'!N78)</f>
        <v/>
      </c>
      <c r="P73" s="62" t="str">
        <f>IF(OR('【B1(2)】相手国側参加者リスト'!K78="",'【B1(2)】相手国側参加者リスト'!AU78=1),"",'【B1(2)】相手国側参加者リスト'!K78)</f>
        <v/>
      </c>
      <c r="AB73" s="46">
        <f>'【B1(4)】研究発表'!D81</f>
        <v>0</v>
      </c>
      <c r="AC73" s="71">
        <f>'【B1(4)】研究発表'!F81</f>
        <v>0</v>
      </c>
      <c r="AD73" s="46" t="str">
        <f>IF(MID(AC73,2,2)="学会",IF('【B1(4)】研究発表'!AL81="〇","〇",""),"")</f>
        <v/>
      </c>
      <c r="AE73" s="64" t="str">
        <f t="shared" si="23"/>
        <v>00</v>
      </c>
      <c r="AW73" s="33"/>
      <c r="AX73" s="33"/>
      <c r="AY73" s="33"/>
      <c r="AZ73" s="33"/>
      <c r="BA73" s="317"/>
      <c r="BB73" s="70">
        <v>68</v>
      </c>
      <c r="BC73" s="62" t="e">
        <f>IF(AND($BV73=$BC$4,$BW73="派遣＿相手国"),(DATEDIF('【B1(3)】派遣・受入実績'!$V82,'【B1(3)】派遣・受入実績'!$Y82,"d")),"")</f>
        <v>#N/A</v>
      </c>
      <c r="BD73" s="62" t="e">
        <f>IF(AND($BV73=$BD$4,$BW73="派遣＿相手国"),(DATEDIF('【B1(3)】派遣・受入実績'!$V82,'【B1(3)】派遣・受入実績'!$Y82,"d")),"")</f>
        <v>#N/A</v>
      </c>
      <c r="BE73" s="62" t="e">
        <f>IF(AND($BV73=$BE$4,$BW73="派遣＿相手国"),(DATEDIF('【B1(3)】派遣・受入実績'!$V82,'【B1(3)】派遣・受入実績'!$Y82,"d")),"")</f>
        <v>#N/A</v>
      </c>
      <c r="BF73" s="62" t="e">
        <f>IF(AND($BV73=$BF$4,$BW73="派遣＿相手国"),(DATEDIF('【B1(3)】派遣・受入実績'!$V82,'【B1(3)】派遣・受入実績'!$Y82,"d")),"")</f>
        <v>#N/A</v>
      </c>
      <c r="BG73" s="62" t="e">
        <f>IF(AND($BV73=$BG$4,CONCATENATE($BW73,$BX73)="受入有"),(DATEDIF('【B1(3)】派遣・受入実績'!$V82,'【B1(3)】派遣・受入実績'!$Y82,"d")),"")</f>
        <v>#N/A</v>
      </c>
      <c r="BH73" s="62" t="e">
        <f>IF(AND($BV73=$BH$4,CONCATENATE($BW73,$BX73)="受入有"),(DATEDIF('【B1(3)】派遣・受入実績'!$V82,'【B1(3)】派遣・受入実績'!$Y82,"d")),"")</f>
        <v>#N/A</v>
      </c>
      <c r="BI73" s="62" t="e">
        <f>IF(AND($BV73=$BI$4,CONCATENATE($BW73,$BX73)="受入有"),(DATEDIF('【B1(3)】派遣・受入実績'!$V82,'【B1(3)】派遣・受入実績'!$Y82,"d")),"")</f>
        <v>#N/A</v>
      </c>
      <c r="BJ73" s="62" t="e">
        <f>IF(AND($BV73=$BJ$4,CONCATENATE($BW73,$BX73)="受入有"),(DATEDIF('【B1(3)】派遣・受入実績'!$V82,'【B1(3)】派遣・受入実績'!$Y82,"d")),"")</f>
        <v>#N/A</v>
      </c>
      <c r="BL73" s="70">
        <v>68</v>
      </c>
      <c r="BM73" s="62" t="e">
        <f>IF(AND(BN73&lt;&gt;"",COUNTIF(BN$6:BN72,BN73)=0),MAX($BM$6:BM72)+1,"")</f>
        <v>#N/A</v>
      </c>
      <c r="BN73" s="62" t="e">
        <f>IF(AND(BN$5=BV73,'【B1(3)】派遣・受入実績'!AJ82&lt;&gt;""),'【B1(3)】派遣・受入実績'!AJ82,"")</f>
        <v>#N/A</v>
      </c>
      <c r="BO73" s="62" t="e">
        <f>IF(AND(BP73&lt;&gt;"",COUNTIF(BP$6:BP72,BP73)=0),MAX($BO$6:BO72)+1,"")</f>
        <v>#N/A</v>
      </c>
      <c r="BP73" s="62" t="e">
        <f>IF(AND(BP$5=BV73,'【B1(3)】派遣・受入実績'!AJ82&lt;&gt;""),'【B1(3)】派遣・受入実績'!AJ82,"")</f>
        <v>#N/A</v>
      </c>
      <c r="BQ73" s="62" t="e">
        <f>IF(AND(BR73&lt;&gt;"",COUNTIF(BR$6:BR72,BR73)=0),MAX($BQ$6:BQ72)+1,"")</f>
        <v>#N/A</v>
      </c>
      <c r="BR73" s="62" t="e">
        <f>IF(AND(BR$5=BV73,'【B1(3)】派遣・受入実績'!AJ82&lt;&gt;""),'【B1(3)】派遣・受入実績'!AJ82,"")</f>
        <v>#N/A</v>
      </c>
      <c r="BS73" s="62" t="e">
        <f>IF(AND(BT73&lt;&gt;"",COUNTIF(BT$6:BT72,BT73)=0),MAX($BS$6:BS72)+1,"")</f>
        <v>#N/A</v>
      </c>
      <c r="BT73" s="62" t="e">
        <f>IF(AND(BT$5=BV73,'【B1(3)】派遣・受入実績'!AJ82&lt;&gt;""),'【B1(3)】派遣・受入実績'!AJ82,"")</f>
        <v>#N/A</v>
      </c>
      <c r="BV73" s="71">
        <f>'【B1(3)】派遣・受入実績'!D82</f>
        <v>0</v>
      </c>
      <c r="BW73" s="63">
        <f>'【B1(3)】派遣・受入実績'!F82</f>
        <v>0</v>
      </c>
      <c r="BX73" s="71" t="str">
        <f>IF('【B1(3)】派遣・受入実績'!T82="〇","有","")</f>
        <v/>
      </c>
      <c r="BY73" s="64" t="str">
        <f t="shared" si="22"/>
        <v>00</v>
      </c>
    </row>
    <row r="74" spans="9:77" ht="14.25" customHeight="1">
      <c r="I74" s="62"/>
      <c r="J74" s="62"/>
      <c r="K74" s="62"/>
      <c r="L74" s="62"/>
      <c r="M74" s="43"/>
      <c r="O74" s="62" t="str">
        <f>IF(OR('【B1(1)】日本側参加者リスト'!N79="",'【B1(1)】日本側参加者リスト'!AU79=1),"",'【B1(1)】日本側参加者リスト'!N79)</f>
        <v/>
      </c>
      <c r="P74" s="62" t="str">
        <f>IF(OR('【B1(2)】相手国側参加者リスト'!K79="",'【B1(2)】相手国側参加者リスト'!AU79=1),"",'【B1(2)】相手国側参加者リスト'!K79)</f>
        <v/>
      </c>
      <c r="AB74" s="46">
        <f>'【B1(4)】研究発表'!D82</f>
        <v>0</v>
      </c>
      <c r="AC74" s="71">
        <f>'【B1(4)】研究発表'!F82</f>
        <v>0</v>
      </c>
      <c r="AD74" s="46" t="str">
        <f>IF(MID(AC74,2,2)="学会",IF('【B1(4)】研究発表'!AL82="〇","〇",""),"")</f>
        <v/>
      </c>
      <c r="AE74" s="64" t="str">
        <f t="shared" si="23"/>
        <v>00</v>
      </c>
      <c r="AW74" s="33"/>
      <c r="AX74" s="33"/>
      <c r="AY74" s="33"/>
      <c r="AZ74" s="33"/>
      <c r="BA74" s="317"/>
      <c r="BB74" s="70">
        <v>69</v>
      </c>
      <c r="BC74" s="62" t="e">
        <f>IF(AND($BV74=$BC$4,$BW74="派遣＿相手国"),(DATEDIF('【B1(3)】派遣・受入実績'!$V83,'【B1(3)】派遣・受入実績'!$Y83,"d")),"")</f>
        <v>#N/A</v>
      </c>
      <c r="BD74" s="62" t="e">
        <f>IF(AND($BV74=$BD$4,$BW74="派遣＿相手国"),(DATEDIF('【B1(3)】派遣・受入実績'!$V83,'【B1(3)】派遣・受入実績'!$Y83,"d")),"")</f>
        <v>#N/A</v>
      </c>
      <c r="BE74" s="62" t="e">
        <f>IF(AND($BV74=$BE$4,$BW74="派遣＿相手国"),(DATEDIF('【B1(3)】派遣・受入実績'!$V83,'【B1(3)】派遣・受入実績'!$Y83,"d")),"")</f>
        <v>#N/A</v>
      </c>
      <c r="BF74" s="62" t="e">
        <f>IF(AND($BV74=$BF$4,$BW74="派遣＿相手国"),(DATEDIF('【B1(3)】派遣・受入実績'!$V83,'【B1(3)】派遣・受入実績'!$Y83,"d")),"")</f>
        <v>#N/A</v>
      </c>
      <c r="BG74" s="62" t="e">
        <f>IF(AND($BV74=$BG$4,CONCATENATE($BW74,$BX74)="受入有"),(DATEDIF('【B1(3)】派遣・受入実績'!$V83,'【B1(3)】派遣・受入実績'!$Y83,"d")),"")</f>
        <v>#N/A</v>
      </c>
      <c r="BH74" s="62" t="e">
        <f>IF(AND($BV74=$BH$4,CONCATENATE($BW74,$BX74)="受入有"),(DATEDIF('【B1(3)】派遣・受入実績'!$V83,'【B1(3)】派遣・受入実績'!$Y83,"d")),"")</f>
        <v>#N/A</v>
      </c>
      <c r="BI74" s="62" t="e">
        <f>IF(AND($BV74=$BI$4,CONCATENATE($BW74,$BX74)="受入有"),(DATEDIF('【B1(3)】派遣・受入実績'!$V83,'【B1(3)】派遣・受入実績'!$Y83,"d")),"")</f>
        <v>#N/A</v>
      </c>
      <c r="BJ74" s="62" t="e">
        <f>IF(AND($BV74=$BJ$4,CONCATENATE($BW74,$BX74)="受入有"),(DATEDIF('【B1(3)】派遣・受入実績'!$V83,'【B1(3)】派遣・受入実績'!$Y83,"d")),"")</f>
        <v>#N/A</v>
      </c>
      <c r="BL74" s="70">
        <v>69</v>
      </c>
      <c r="BM74" s="62" t="e">
        <f>IF(AND(BN74&lt;&gt;"",COUNTIF(BN$6:BN73,BN74)=0),MAX($BM$6:BM73)+1,"")</f>
        <v>#N/A</v>
      </c>
      <c r="BN74" s="62" t="e">
        <f>IF(AND(BN$5=BV74,'【B1(3)】派遣・受入実績'!AJ83&lt;&gt;""),'【B1(3)】派遣・受入実績'!AJ83,"")</f>
        <v>#N/A</v>
      </c>
      <c r="BO74" s="62" t="e">
        <f>IF(AND(BP74&lt;&gt;"",COUNTIF(BP$6:BP73,BP74)=0),MAX($BO$6:BO73)+1,"")</f>
        <v>#N/A</v>
      </c>
      <c r="BP74" s="62" t="e">
        <f>IF(AND(BP$5=BV74,'【B1(3)】派遣・受入実績'!AJ83&lt;&gt;""),'【B1(3)】派遣・受入実績'!AJ83,"")</f>
        <v>#N/A</v>
      </c>
      <c r="BQ74" s="62" t="e">
        <f>IF(AND(BR74&lt;&gt;"",COUNTIF(BR$6:BR73,BR74)=0),MAX($BQ$6:BQ73)+1,"")</f>
        <v>#N/A</v>
      </c>
      <c r="BR74" s="62" t="e">
        <f>IF(AND(BR$5=BV74,'【B1(3)】派遣・受入実績'!AJ83&lt;&gt;""),'【B1(3)】派遣・受入実績'!AJ83,"")</f>
        <v>#N/A</v>
      </c>
      <c r="BS74" s="62" t="e">
        <f>IF(AND(BT74&lt;&gt;"",COUNTIF(BT$6:BT73,BT74)=0),MAX($BS$6:BS73)+1,"")</f>
        <v>#N/A</v>
      </c>
      <c r="BT74" s="62" t="e">
        <f>IF(AND(BT$5=BV74,'【B1(3)】派遣・受入実績'!AJ83&lt;&gt;""),'【B1(3)】派遣・受入実績'!AJ83,"")</f>
        <v>#N/A</v>
      </c>
      <c r="BV74" s="71">
        <f>'【B1(3)】派遣・受入実績'!D83</f>
        <v>0</v>
      </c>
      <c r="BW74" s="63">
        <f>'【B1(3)】派遣・受入実績'!F83</f>
        <v>0</v>
      </c>
      <c r="BX74" s="71" t="str">
        <f>IF('【B1(3)】派遣・受入実績'!T83="〇","有","")</f>
        <v/>
      </c>
      <c r="BY74" s="64" t="str">
        <f t="shared" si="22"/>
        <v>00</v>
      </c>
    </row>
    <row r="75" spans="9:77" ht="14.25" customHeight="1">
      <c r="I75" s="62"/>
      <c r="J75" s="62"/>
      <c r="K75" s="62"/>
      <c r="L75" s="62"/>
      <c r="M75" s="43"/>
      <c r="O75" s="62" t="str">
        <f>IF(OR('【B1(1)】日本側参加者リスト'!N80="",'【B1(1)】日本側参加者リスト'!AU80=1),"",'【B1(1)】日本側参加者リスト'!N80)</f>
        <v/>
      </c>
      <c r="P75" s="62" t="str">
        <f>IF(OR('【B1(2)】相手国側参加者リスト'!K80="",'【B1(2)】相手国側参加者リスト'!AU80=1),"",'【B1(2)】相手国側参加者リスト'!K80)</f>
        <v/>
      </c>
      <c r="AB75" s="46">
        <f>'【B1(4)】研究発表'!D83</f>
        <v>0</v>
      </c>
      <c r="AC75" s="71">
        <f>'【B1(4)】研究発表'!F83</f>
        <v>0</v>
      </c>
      <c r="AD75" s="46" t="str">
        <f>IF(MID(AC75,2,2)="学会",IF('【B1(4)】研究発表'!AL83="〇","〇",""),"")</f>
        <v/>
      </c>
      <c r="AE75" s="64" t="str">
        <f t="shared" si="23"/>
        <v>00</v>
      </c>
      <c r="AW75" s="33"/>
      <c r="AX75" s="33"/>
      <c r="AY75" s="33"/>
      <c r="AZ75" s="33"/>
      <c r="BA75" s="317"/>
      <c r="BB75" s="70">
        <v>70</v>
      </c>
      <c r="BC75" s="62" t="e">
        <f>IF(AND($BV75=$BC$4,$BW75="派遣＿相手国"),(DATEDIF('【B1(3)】派遣・受入実績'!$V84,'【B1(3)】派遣・受入実績'!$Y84,"d")),"")</f>
        <v>#N/A</v>
      </c>
      <c r="BD75" s="62" t="e">
        <f>IF(AND($BV75=$BD$4,$BW75="派遣＿相手国"),(DATEDIF('【B1(3)】派遣・受入実績'!$V84,'【B1(3)】派遣・受入実績'!$Y84,"d")),"")</f>
        <v>#N/A</v>
      </c>
      <c r="BE75" s="62" t="e">
        <f>IF(AND($BV75=$BE$4,$BW75="派遣＿相手国"),(DATEDIF('【B1(3)】派遣・受入実績'!$V84,'【B1(3)】派遣・受入実績'!$Y84,"d")),"")</f>
        <v>#N/A</v>
      </c>
      <c r="BF75" s="62" t="e">
        <f>IF(AND($BV75=$BF$4,$BW75="派遣＿相手国"),(DATEDIF('【B1(3)】派遣・受入実績'!$V84,'【B1(3)】派遣・受入実績'!$Y84,"d")),"")</f>
        <v>#N/A</v>
      </c>
      <c r="BG75" s="62" t="e">
        <f>IF(AND($BV75=$BG$4,CONCATENATE($BW75,$BX75)="受入有"),(DATEDIF('【B1(3)】派遣・受入実績'!$V84,'【B1(3)】派遣・受入実績'!$Y84,"d")),"")</f>
        <v>#N/A</v>
      </c>
      <c r="BH75" s="62" t="e">
        <f>IF(AND($BV75=$BH$4,CONCATENATE($BW75,$BX75)="受入有"),(DATEDIF('【B1(3)】派遣・受入実績'!$V84,'【B1(3)】派遣・受入実績'!$Y84,"d")),"")</f>
        <v>#N/A</v>
      </c>
      <c r="BI75" s="62" t="e">
        <f>IF(AND($BV75=$BI$4,CONCATENATE($BW75,$BX75)="受入有"),(DATEDIF('【B1(3)】派遣・受入実績'!$V84,'【B1(3)】派遣・受入実績'!$Y84,"d")),"")</f>
        <v>#N/A</v>
      </c>
      <c r="BJ75" s="62" t="e">
        <f>IF(AND($BV75=$BJ$4,CONCATENATE($BW75,$BX75)="受入有"),(DATEDIF('【B1(3)】派遣・受入実績'!$V84,'【B1(3)】派遣・受入実績'!$Y84,"d")),"")</f>
        <v>#N/A</v>
      </c>
      <c r="BL75" s="70">
        <v>70</v>
      </c>
      <c r="BM75" s="62" t="e">
        <f>IF(AND(BN75&lt;&gt;"",COUNTIF(BN$6:BN74,BN75)=0),MAX($BM$6:BM74)+1,"")</f>
        <v>#N/A</v>
      </c>
      <c r="BN75" s="62" t="e">
        <f>IF(AND(BN$5=BV75,'【B1(3)】派遣・受入実績'!AJ84&lt;&gt;""),'【B1(3)】派遣・受入実績'!AJ84,"")</f>
        <v>#N/A</v>
      </c>
      <c r="BO75" s="62" t="e">
        <f>IF(AND(BP75&lt;&gt;"",COUNTIF(BP$6:BP74,BP75)=0),MAX($BO$6:BO74)+1,"")</f>
        <v>#N/A</v>
      </c>
      <c r="BP75" s="62" t="e">
        <f>IF(AND(BP$5=BV75,'【B1(3)】派遣・受入実績'!AJ84&lt;&gt;""),'【B1(3)】派遣・受入実績'!AJ84,"")</f>
        <v>#N/A</v>
      </c>
      <c r="BQ75" s="62" t="e">
        <f>IF(AND(BR75&lt;&gt;"",COUNTIF(BR$6:BR74,BR75)=0),MAX($BQ$6:BQ74)+1,"")</f>
        <v>#N/A</v>
      </c>
      <c r="BR75" s="62" t="e">
        <f>IF(AND(BR$5=BV75,'【B1(3)】派遣・受入実績'!AJ84&lt;&gt;""),'【B1(3)】派遣・受入実績'!AJ84,"")</f>
        <v>#N/A</v>
      </c>
      <c r="BS75" s="62" t="e">
        <f>IF(AND(BT75&lt;&gt;"",COUNTIF(BT$6:BT74,BT75)=0),MAX($BS$6:BS74)+1,"")</f>
        <v>#N/A</v>
      </c>
      <c r="BT75" s="62" t="e">
        <f>IF(AND(BT$5=BV75,'【B1(3)】派遣・受入実績'!AJ84&lt;&gt;""),'【B1(3)】派遣・受入実績'!AJ84,"")</f>
        <v>#N/A</v>
      </c>
      <c r="BV75" s="71">
        <f>'【B1(3)】派遣・受入実績'!D84</f>
        <v>0</v>
      </c>
      <c r="BW75" s="63">
        <f>'【B1(3)】派遣・受入実績'!F84</f>
        <v>0</v>
      </c>
      <c r="BX75" s="71" t="str">
        <f>IF('【B1(3)】派遣・受入実績'!T84="〇","有","")</f>
        <v/>
      </c>
      <c r="BY75" s="64" t="str">
        <f t="shared" si="22"/>
        <v>00</v>
      </c>
    </row>
    <row r="76" spans="9:77" ht="14.25" customHeight="1">
      <c r="I76" s="62"/>
      <c r="J76" s="62"/>
      <c r="K76" s="62"/>
      <c r="L76" s="62"/>
      <c r="M76" s="43"/>
      <c r="O76" s="62" t="str">
        <f>IF(OR('【B1(1)】日本側参加者リスト'!N81="",'【B1(1)】日本側参加者リスト'!AU81=1),"",'【B1(1)】日本側参加者リスト'!N81)</f>
        <v/>
      </c>
      <c r="P76" s="62" t="str">
        <f>IF(OR('【B1(2)】相手国側参加者リスト'!K81="",'【B1(2)】相手国側参加者リスト'!AU81=1),"",'【B1(2)】相手国側参加者リスト'!K81)</f>
        <v/>
      </c>
      <c r="AB76" s="46">
        <f>'【B1(4)】研究発表'!D84</f>
        <v>0</v>
      </c>
      <c r="AC76" s="71">
        <f>'【B1(4)】研究発表'!F84</f>
        <v>0</v>
      </c>
      <c r="AD76" s="46" t="str">
        <f>IF(MID(AC76,2,2)="学会",IF('【B1(4)】研究発表'!AL84="〇","〇",""),"")</f>
        <v/>
      </c>
      <c r="AE76" s="64" t="str">
        <f t="shared" si="23"/>
        <v>00</v>
      </c>
      <c r="AW76" s="33"/>
      <c r="AX76" s="33"/>
      <c r="AY76" s="33"/>
      <c r="AZ76" s="33"/>
      <c r="BA76" s="317"/>
      <c r="BB76" s="70">
        <v>71</v>
      </c>
      <c r="BC76" s="62" t="e">
        <f>IF(AND($BV76=$BC$4,$BW76="派遣＿相手国"),(DATEDIF('【B1(3)】派遣・受入実績'!$V85,'【B1(3)】派遣・受入実績'!$Y85,"d")),"")</f>
        <v>#N/A</v>
      </c>
      <c r="BD76" s="62" t="e">
        <f>IF(AND($BV76=$BD$4,$BW76="派遣＿相手国"),(DATEDIF('【B1(3)】派遣・受入実績'!$V85,'【B1(3)】派遣・受入実績'!$Y85,"d")),"")</f>
        <v>#N/A</v>
      </c>
      <c r="BE76" s="62" t="e">
        <f>IF(AND($BV76=$BE$4,$BW76="派遣＿相手国"),(DATEDIF('【B1(3)】派遣・受入実績'!$V85,'【B1(3)】派遣・受入実績'!$Y85,"d")),"")</f>
        <v>#N/A</v>
      </c>
      <c r="BF76" s="62" t="e">
        <f>IF(AND($BV76=$BF$4,$BW76="派遣＿相手国"),(DATEDIF('【B1(3)】派遣・受入実績'!$V85,'【B1(3)】派遣・受入実績'!$Y85,"d")),"")</f>
        <v>#N/A</v>
      </c>
      <c r="BG76" s="62" t="e">
        <f>IF(AND($BV76=$BG$4,CONCATENATE($BW76,$BX76)="受入有"),(DATEDIF('【B1(3)】派遣・受入実績'!$V85,'【B1(3)】派遣・受入実績'!$Y85,"d")),"")</f>
        <v>#N/A</v>
      </c>
      <c r="BH76" s="62" t="e">
        <f>IF(AND($BV76=$BH$4,CONCATENATE($BW76,$BX76)="受入有"),(DATEDIF('【B1(3)】派遣・受入実績'!$V85,'【B1(3)】派遣・受入実績'!$Y85,"d")),"")</f>
        <v>#N/A</v>
      </c>
      <c r="BI76" s="62" t="e">
        <f>IF(AND($BV76=$BI$4,CONCATENATE($BW76,$BX76)="受入有"),(DATEDIF('【B1(3)】派遣・受入実績'!$V85,'【B1(3)】派遣・受入実績'!$Y85,"d")),"")</f>
        <v>#N/A</v>
      </c>
      <c r="BJ76" s="62" t="e">
        <f>IF(AND($BV76=$BJ$4,CONCATENATE($BW76,$BX76)="受入有"),(DATEDIF('【B1(3)】派遣・受入実績'!$V85,'【B1(3)】派遣・受入実績'!$Y85,"d")),"")</f>
        <v>#N/A</v>
      </c>
      <c r="BL76" s="70">
        <v>71</v>
      </c>
      <c r="BM76" s="62" t="e">
        <f>IF(AND(BN76&lt;&gt;"",COUNTIF(BN$6:BN75,BN76)=0),MAX($BM$6:BM75)+1,"")</f>
        <v>#N/A</v>
      </c>
      <c r="BN76" s="62" t="e">
        <f>IF(AND(BN$5=BV76,'【B1(3)】派遣・受入実績'!AJ85&lt;&gt;""),'【B1(3)】派遣・受入実績'!AJ85,"")</f>
        <v>#N/A</v>
      </c>
      <c r="BO76" s="62" t="e">
        <f>IF(AND(BP76&lt;&gt;"",COUNTIF(BP$6:BP75,BP76)=0),MAX($BO$6:BO75)+1,"")</f>
        <v>#N/A</v>
      </c>
      <c r="BP76" s="62" t="e">
        <f>IF(AND(BP$5=BV76,'【B1(3)】派遣・受入実績'!AJ85&lt;&gt;""),'【B1(3)】派遣・受入実績'!AJ85,"")</f>
        <v>#N/A</v>
      </c>
      <c r="BQ76" s="62" t="e">
        <f>IF(AND(BR76&lt;&gt;"",COUNTIF(BR$6:BR75,BR76)=0),MAX($BQ$6:BQ75)+1,"")</f>
        <v>#N/A</v>
      </c>
      <c r="BR76" s="62" t="e">
        <f>IF(AND(BR$5=BV76,'【B1(3)】派遣・受入実績'!AJ85&lt;&gt;""),'【B1(3)】派遣・受入実績'!AJ85,"")</f>
        <v>#N/A</v>
      </c>
      <c r="BS76" s="62" t="e">
        <f>IF(AND(BT76&lt;&gt;"",COUNTIF(BT$6:BT75,BT76)=0),MAX($BS$6:BS75)+1,"")</f>
        <v>#N/A</v>
      </c>
      <c r="BT76" s="62" t="e">
        <f>IF(AND(BT$5=BV76,'【B1(3)】派遣・受入実績'!AJ85&lt;&gt;""),'【B1(3)】派遣・受入実績'!AJ85,"")</f>
        <v>#N/A</v>
      </c>
      <c r="BV76" s="71">
        <f>'【B1(3)】派遣・受入実績'!D85</f>
        <v>0</v>
      </c>
      <c r="BW76" s="63">
        <f>'【B1(3)】派遣・受入実績'!F85</f>
        <v>0</v>
      </c>
      <c r="BX76" s="71" t="str">
        <f>IF('【B1(3)】派遣・受入実績'!T85="〇","有","")</f>
        <v/>
      </c>
      <c r="BY76" s="64" t="str">
        <f t="shared" si="22"/>
        <v>00</v>
      </c>
    </row>
    <row r="77" spans="9:77" ht="14.25" customHeight="1">
      <c r="I77" s="62"/>
      <c r="J77" s="62"/>
      <c r="K77" s="62"/>
      <c r="L77" s="62"/>
      <c r="M77" s="43"/>
      <c r="O77" s="62" t="str">
        <f>IF(OR('【B1(1)】日本側参加者リスト'!N82="",'【B1(1)】日本側参加者リスト'!AU82=1),"",'【B1(1)】日本側参加者リスト'!N82)</f>
        <v/>
      </c>
      <c r="P77" s="62" t="str">
        <f>IF(OR('【B1(2)】相手国側参加者リスト'!K82="",'【B1(2)】相手国側参加者リスト'!AU82=1),"",'【B1(2)】相手国側参加者リスト'!K82)</f>
        <v/>
      </c>
      <c r="AB77" s="46">
        <f>'【B1(4)】研究発表'!D85</f>
        <v>0</v>
      </c>
      <c r="AC77" s="71">
        <f>'【B1(4)】研究発表'!F85</f>
        <v>0</v>
      </c>
      <c r="AD77" s="46" t="str">
        <f>IF(MID(AC77,2,2)="学会",IF('【B1(4)】研究発表'!AL85="〇","〇",""),"")</f>
        <v/>
      </c>
      <c r="AE77" s="64" t="str">
        <f t="shared" si="23"/>
        <v>00</v>
      </c>
      <c r="AW77" s="33"/>
      <c r="AX77" s="33"/>
      <c r="AY77" s="33"/>
      <c r="AZ77" s="33"/>
      <c r="BA77" s="317"/>
      <c r="BB77" s="70">
        <v>72</v>
      </c>
      <c r="BC77" s="62" t="e">
        <f>IF(AND($BV77=$BC$4,$BW77="派遣＿相手国"),(DATEDIF('【B1(3)】派遣・受入実績'!$V86,'【B1(3)】派遣・受入実績'!$Y86,"d")),"")</f>
        <v>#N/A</v>
      </c>
      <c r="BD77" s="62" t="e">
        <f>IF(AND($BV77=$BD$4,$BW77="派遣＿相手国"),(DATEDIF('【B1(3)】派遣・受入実績'!$V86,'【B1(3)】派遣・受入実績'!$Y86,"d")),"")</f>
        <v>#N/A</v>
      </c>
      <c r="BE77" s="62" t="e">
        <f>IF(AND($BV77=$BE$4,$BW77="派遣＿相手国"),(DATEDIF('【B1(3)】派遣・受入実績'!$V86,'【B1(3)】派遣・受入実績'!$Y86,"d")),"")</f>
        <v>#N/A</v>
      </c>
      <c r="BF77" s="62" t="e">
        <f>IF(AND($BV77=$BF$4,$BW77="派遣＿相手国"),(DATEDIF('【B1(3)】派遣・受入実績'!$V86,'【B1(3)】派遣・受入実績'!$Y86,"d")),"")</f>
        <v>#N/A</v>
      </c>
      <c r="BG77" s="62" t="e">
        <f>IF(AND($BV77=$BG$4,CONCATENATE($BW77,$BX77)="受入有"),(DATEDIF('【B1(3)】派遣・受入実績'!$V86,'【B1(3)】派遣・受入実績'!$Y86,"d")),"")</f>
        <v>#N/A</v>
      </c>
      <c r="BH77" s="62" t="e">
        <f>IF(AND($BV77=$BH$4,CONCATENATE($BW77,$BX77)="受入有"),(DATEDIF('【B1(3)】派遣・受入実績'!$V86,'【B1(3)】派遣・受入実績'!$Y86,"d")),"")</f>
        <v>#N/A</v>
      </c>
      <c r="BI77" s="62" t="e">
        <f>IF(AND($BV77=$BI$4,CONCATENATE($BW77,$BX77)="受入有"),(DATEDIF('【B1(3)】派遣・受入実績'!$V86,'【B1(3)】派遣・受入実績'!$Y86,"d")),"")</f>
        <v>#N/A</v>
      </c>
      <c r="BJ77" s="62" t="e">
        <f>IF(AND($BV77=$BJ$4,CONCATENATE($BW77,$BX77)="受入有"),(DATEDIF('【B1(3)】派遣・受入実績'!$V86,'【B1(3)】派遣・受入実績'!$Y86,"d")),"")</f>
        <v>#N/A</v>
      </c>
      <c r="BL77" s="70">
        <v>72</v>
      </c>
      <c r="BM77" s="62" t="e">
        <f>IF(AND(BN77&lt;&gt;"",COUNTIF(BN$6:BN76,BN77)=0),MAX($BM$6:BM76)+1,"")</f>
        <v>#N/A</v>
      </c>
      <c r="BN77" s="62" t="e">
        <f>IF(AND(BN$5=BV77,'【B1(3)】派遣・受入実績'!AJ86&lt;&gt;""),'【B1(3)】派遣・受入実績'!AJ86,"")</f>
        <v>#N/A</v>
      </c>
      <c r="BO77" s="62" t="e">
        <f>IF(AND(BP77&lt;&gt;"",COUNTIF(BP$6:BP76,BP77)=0),MAX($BO$6:BO76)+1,"")</f>
        <v>#N/A</v>
      </c>
      <c r="BP77" s="62" t="e">
        <f>IF(AND(BP$5=BV77,'【B1(3)】派遣・受入実績'!AJ86&lt;&gt;""),'【B1(3)】派遣・受入実績'!AJ86,"")</f>
        <v>#N/A</v>
      </c>
      <c r="BQ77" s="62" t="e">
        <f>IF(AND(BR77&lt;&gt;"",COUNTIF(BR$6:BR76,BR77)=0),MAX($BQ$6:BQ76)+1,"")</f>
        <v>#N/A</v>
      </c>
      <c r="BR77" s="62" t="e">
        <f>IF(AND(BR$5=BV77,'【B1(3)】派遣・受入実績'!AJ86&lt;&gt;""),'【B1(3)】派遣・受入実績'!AJ86,"")</f>
        <v>#N/A</v>
      </c>
      <c r="BS77" s="62" t="e">
        <f>IF(AND(BT77&lt;&gt;"",COUNTIF(BT$6:BT76,BT77)=0),MAX($BS$6:BS76)+1,"")</f>
        <v>#N/A</v>
      </c>
      <c r="BT77" s="62" t="e">
        <f>IF(AND(BT$5=BV77,'【B1(3)】派遣・受入実績'!AJ86&lt;&gt;""),'【B1(3)】派遣・受入実績'!AJ86,"")</f>
        <v>#N/A</v>
      </c>
      <c r="BV77" s="71">
        <f>'【B1(3)】派遣・受入実績'!D86</f>
        <v>0</v>
      </c>
      <c r="BW77" s="63">
        <f>'【B1(3)】派遣・受入実績'!F86</f>
        <v>0</v>
      </c>
      <c r="BX77" s="71" t="str">
        <f>IF('【B1(3)】派遣・受入実績'!T86="〇","有","")</f>
        <v/>
      </c>
      <c r="BY77" s="64" t="str">
        <f t="shared" si="22"/>
        <v>00</v>
      </c>
    </row>
    <row r="78" spans="9:77" ht="14.25" customHeight="1">
      <c r="I78" s="62"/>
      <c r="J78" s="62"/>
      <c r="K78" s="62"/>
      <c r="L78" s="62"/>
      <c r="M78" s="43"/>
      <c r="O78" s="62" t="str">
        <f>IF(OR('【B1(1)】日本側参加者リスト'!N83="",'【B1(1)】日本側参加者リスト'!AU83=1),"",'【B1(1)】日本側参加者リスト'!N83)</f>
        <v/>
      </c>
      <c r="P78" s="62" t="str">
        <f>IF(OR('【B1(2)】相手国側参加者リスト'!K83="",'【B1(2)】相手国側参加者リスト'!AU83=1),"",'【B1(2)】相手国側参加者リスト'!K83)</f>
        <v/>
      </c>
      <c r="AB78" s="46">
        <f>'【B1(4)】研究発表'!D86</f>
        <v>0</v>
      </c>
      <c r="AC78" s="71">
        <f>'【B1(4)】研究発表'!F86</f>
        <v>0</v>
      </c>
      <c r="AD78" s="46" t="str">
        <f>IF(MID(AC78,2,2)="学会",IF('【B1(4)】研究発表'!AL86="〇","〇",""),"")</f>
        <v/>
      </c>
      <c r="AE78" s="64" t="str">
        <f t="shared" si="23"/>
        <v>00</v>
      </c>
      <c r="AW78" s="33"/>
      <c r="AX78" s="33"/>
      <c r="AY78" s="33"/>
      <c r="AZ78" s="33"/>
      <c r="BA78" s="317"/>
      <c r="BB78" s="70">
        <v>73</v>
      </c>
      <c r="BC78" s="62" t="e">
        <f>IF(AND($BV78=$BC$4,$BW78="派遣＿相手国"),(DATEDIF('【B1(3)】派遣・受入実績'!$V87,'【B1(3)】派遣・受入実績'!$Y87,"d")),"")</f>
        <v>#N/A</v>
      </c>
      <c r="BD78" s="62" t="e">
        <f>IF(AND($BV78=$BD$4,$BW78="派遣＿相手国"),(DATEDIF('【B1(3)】派遣・受入実績'!$V87,'【B1(3)】派遣・受入実績'!$Y87,"d")),"")</f>
        <v>#N/A</v>
      </c>
      <c r="BE78" s="62" t="e">
        <f>IF(AND($BV78=$BE$4,$BW78="派遣＿相手国"),(DATEDIF('【B1(3)】派遣・受入実績'!$V87,'【B1(3)】派遣・受入実績'!$Y87,"d")),"")</f>
        <v>#N/A</v>
      </c>
      <c r="BF78" s="62" t="e">
        <f>IF(AND($BV78=$BF$4,$BW78="派遣＿相手国"),(DATEDIF('【B1(3)】派遣・受入実績'!$V87,'【B1(3)】派遣・受入実績'!$Y87,"d")),"")</f>
        <v>#N/A</v>
      </c>
      <c r="BG78" s="62" t="e">
        <f>IF(AND($BV78=$BG$4,CONCATENATE($BW78,$BX78)="受入有"),(DATEDIF('【B1(3)】派遣・受入実績'!$V87,'【B1(3)】派遣・受入実績'!$Y87,"d")),"")</f>
        <v>#N/A</v>
      </c>
      <c r="BH78" s="62" t="e">
        <f>IF(AND($BV78=$BH$4,CONCATENATE($BW78,$BX78)="受入有"),(DATEDIF('【B1(3)】派遣・受入実績'!$V87,'【B1(3)】派遣・受入実績'!$Y87,"d")),"")</f>
        <v>#N/A</v>
      </c>
      <c r="BI78" s="62" t="e">
        <f>IF(AND($BV78=$BI$4,CONCATENATE($BW78,$BX78)="受入有"),(DATEDIF('【B1(3)】派遣・受入実績'!$V87,'【B1(3)】派遣・受入実績'!$Y87,"d")),"")</f>
        <v>#N/A</v>
      </c>
      <c r="BJ78" s="62" t="e">
        <f>IF(AND($BV78=$BJ$4,CONCATENATE($BW78,$BX78)="受入有"),(DATEDIF('【B1(3)】派遣・受入実績'!$V87,'【B1(3)】派遣・受入実績'!$Y87,"d")),"")</f>
        <v>#N/A</v>
      </c>
      <c r="BL78" s="70">
        <v>73</v>
      </c>
      <c r="BM78" s="62" t="e">
        <f>IF(AND(BN78&lt;&gt;"",COUNTIF(BN$6:BN77,BN78)=0),MAX($BM$6:BM77)+1,"")</f>
        <v>#N/A</v>
      </c>
      <c r="BN78" s="62" t="e">
        <f>IF(AND(BN$5=BV78,'【B1(3)】派遣・受入実績'!AJ87&lt;&gt;""),'【B1(3)】派遣・受入実績'!AJ87,"")</f>
        <v>#N/A</v>
      </c>
      <c r="BO78" s="62" t="e">
        <f>IF(AND(BP78&lt;&gt;"",COUNTIF(BP$6:BP77,BP78)=0),MAX($BO$6:BO77)+1,"")</f>
        <v>#N/A</v>
      </c>
      <c r="BP78" s="62" t="e">
        <f>IF(AND(BP$5=BV78,'【B1(3)】派遣・受入実績'!AJ87&lt;&gt;""),'【B1(3)】派遣・受入実績'!AJ87,"")</f>
        <v>#N/A</v>
      </c>
      <c r="BQ78" s="62" t="e">
        <f>IF(AND(BR78&lt;&gt;"",COUNTIF(BR$6:BR77,BR78)=0),MAX($BQ$6:BQ77)+1,"")</f>
        <v>#N/A</v>
      </c>
      <c r="BR78" s="62" t="e">
        <f>IF(AND(BR$5=BV78,'【B1(3)】派遣・受入実績'!AJ87&lt;&gt;""),'【B1(3)】派遣・受入実績'!AJ87,"")</f>
        <v>#N/A</v>
      </c>
      <c r="BS78" s="62" t="e">
        <f>IF(AND(BT78&lt;&gt;"",COUNTIF(BT$6:BT77,BT78)=0),MAX($BS$6:BS77)+1,"")</f>
        <v>#N/A</v>
      </c>
      <c r="BT78" s="62" t="e">
        <f>IF(AND(BT$5=BV78,'【B1(3)】派遣・受入実績'!AJ87&lt;&gt;""),'【B1(3)】派遣・受入実績'!AJ87,"")</f>
        <v>#N/A</v>
      </c>
      <c r="BV78" s="71">
        <f>'【B1(3)】派遣・受入実績'!D87</f>
        <v>0</v>
      </c>
      <c r="BW78" s="63">
        <f>'【B1(3)】派遣・受入実績'!F87</f>
        <v>0</v>
      </c>
      <c r="BX78" s="71" t="str">
        <f>IF('【B1(3)】派遣・受入実績'!T87="〇","有","")</f>
        <v/>
      </c>
      <c r="BY78" s="64" t="str">
        <f t="shared" si="22"/>
        <v>00</v>
      </c>
    </row>
    <row r="79" spans="9:77" ht="14.25" customHeight="1">
      <c r="I79" s="62"/>
      <c r="J79" s="62"/>
      <c r="K79" s="62"/>
      <c r="L79" s="62"/>
      <c r="M79" s="43"/>
      <c r="O79" s="62" t="str">
        <f>IF(OR('【B1(1)】日本側参加者リスト'!N84="",'【B1(1)】日本側参加者リスト'!AU84=1),"",'【B1(1)】日本側参加者リスト'!N84)</f>
        <v/>
      </c>
      <c r="P79" s="62" t="str">
        <f>IF(OR('【B1(2)】相手国側参加者リスト'!K84="",'【B1(2)】相手国側参加者リスト'!AU84=1),"",'【B1(2)】相手国側参加者リスト'!K84)</f>
        <v/>
      </c>
      <c r="AB79" s="46">
        <f>'【B1(4)】研究発表'!D87</f>
        <v>0</v>
      </c>
      <c r="AC79" s="71">
        <f>'【B1(4)】研究発表'!F87</f>
        <v>0</v>
      </c>
      <c r="AD79" s="46" t="str">
        <f>IF(MID(AC79,2,2)="学会",IF('【B1(4)】研究発表'!AL87="〇","〇",""),"")</f>
        <v/>
      </c>
      <c r="AE79" s="64" t="str">
        <f t="shared" si="23"/>
        <v>00</v>
      </c>
      <c r="AW79" s="33"/>
      <c r="AX79" s="33"/>
      <c r="AY79" s="33"/>
      <c r="AZ79" s="33"/>
      <c r="BA79" s="317"/>
      <c r="BB79" s="70">
        <v>74</v>
      </c>
      <c r="BC79" s="62" t="e">
        <f>IF(AND($BV79=$BC$4,$BW79="派遣＿相手国"),(DATEDIF('【B1(3)】派遣・受入実績'!$V88,'【B1(3)】派遣・受入実績'!$Y88,"d")),"")</f>
        <v>#N/A</v>
      </c>
      <c r="BD79" s="62" t="e">
        <f>IF(AND($BV79=$BD$4,$BW79="派遣＿相手国"),(DATEDIF('【B1(3)】派遣・受入実績'!$V88,'【B1(3)】派遣・受入実績'!$Y88,"d")),"")</f>
        <v>#N/A</v>
      </c>
      <c r="BE79" s="62" t="e">
        <f>IF(AND($BV79=$BE$4,$BW79="派遣＿相手国"),(DATEDIF('【B1(3)】派遣・受入実績'!$V88,'【B1(3)】派遣・受入実績'!$Y88,"d")),"")</f>
        <v>#N/A</v>
      </c>
      <c r="BF79" s="62" t="e">
        <f>IF(AND($BV79=$BF$4,$BW79="派遣＿相手国"),(DATEDIF('【B1(3)】派遣・受入実績'!$V88,'【B1(3)】派遣・受入実績'!$Y88,"d")),"")</f>
        <v>#N/A</v>
      </c>
      <c r="BG79" s="62" t="e">
        <f>IF(AND($BV79=$BG$4,CONCATENATE($BW79,$BX79)="受入有"),(DATEDIF('【B1(3)】派遣・受入実績'!$V88,'【B1(3)】派遣・受入実績'!$Y88,"d")),"")</f>
        <v>#N/A</v>
      </c>
      <c r="BH79" s="62" t="e">
        <f>IF(AND($BV79=$BH$4,CONCATENATE($BW79,$BX79)="受入有"),(DATEDIF('【B1(3)】派遣・受入実績'!$V88,'【B1(3)】派遣・受入実績'!$Y88,"d")),"")</f>
        <v>#N/A</v>
      </c>
      <c r="BI79" s="62" t="e">
        <f>IF(AND($BV79=$BI$4,CONCATENATE($BW79,$BX79)="受入有"),(DATEDIF('【B1(3)】派遣・受入実績'!$V88,'【B1(3)】派遣・受入実績'!$Y88,"d")),"")</f>
        <v>#N/A</v>
      </c>
      <c r="BJ79" s="62" t="e">
        <f>IF(AND($BV79=$BJ$4,CONCATENATE($BW79,$BX79)="受入有"),(DATEDIF('【B1(3)】派遣・受入実績'!$V88,'【B1(3)】派遣・受入実績'!$Y88,"d")),"")</f>
        <v>#N/A</v>
      </c>
      <c r="BL79" s="70">
        <v>74</v>
      </c>
      <c r="BM79" s="62" t="e">
        <f>IF(AND(BN79&lt;&gt;"",COUNTIF(BN$6:BN78,BN79)=0),MAX($BM$6:BM78)+1,"")</f>
        <v>#N/A</v>
      </c>
      <c r="BN79" s="62" t="e">
        <f>IF(AND(BN$5=BV79,'【B1(3)】派遣・受入実績'!AJ88&lt;&gt;""),'【B1(3)】派遣・受入実績'!AJ88,"")</f>
        <v>#N/A</v>
      </c>
      <c r="BO79" s="62" t="e">
        <f>IF(AND(BP79&lt;&gt;"",COUNTIF(BP$6:BP78,BP79)=0),MAX($BO$6:BO78)+1,"")</f>
        <v>#N/A</v>
      </c>
      <c r="BP79" s="62" t="e">
        <f>IF(AND(BP$5=BV79,'【B1(3)】派遣・受入実績'!AJ88&lt;&gt;""),'【B1(3)】派遣・受入実績'!AJ88,"")</f>
        <v>#N/A</v>
      </c>
      <c r="BQ79" s="62" t="e">
        <f>IF(AND(BR79&lt;&gt;"",COUNTIF(BR$6:BR78,BR79)=0),MAX($BQ$6:BQ78)+1,"")</f>
        <v>#N/A</v>
      </c>
      <c r="BR79" s="62" t="e">
        <f>IF(AND(BR$5=BV79,'【B1(3)】派遣・受入実績'!AJ88&lt;&gt;""),'【B1(3)】派遣・受入実績'!AJ88,"")</f>
        <v>#N/A</v>
      </c>
      <c r="BS79" s="62" t="e">
        <f>IF(AND(BT79&lt;&gt;"",COUNTIF(BT$6:BT78,BT79)=0),MAX($BS$6:BS78)+1,"")</f>
        <v>#N/A</v>
      </c>
      <c r="BT79" s="62" t="e">
        <f>IF(AND(BT$5=BV79,'【B1(3)】派遣・受入実績'!AJ88&lt;&gt;""),'【B1(3)】派遣・受入実績'!AJ88,"")</f>
        <v>#N/A</v>
      </c>
      <c r="BV79" s="71">
        <f>'【B1(3)】派遣・受入実績'!D88</f>
        <v>0</v>
      </c>
      <c r="BW79" s="63">
        <f>'【B1(3)】派遣・受入実績'!F88</f>
        <v>0</v>
      </c>
      <c r="BX79" s="71" t="str">
        <f>IF('【B1(3)】派遣・受入実績'!T88="〇","有","")</f>
        <v/>
      </c>
      <c r="BY79" s="64" t="str">
        <f t="shared" si="22"/>
        <v>00</v>
      </c>
    </row>
    <row r="80" spans="9:77" ht="14.25" customHeight="1">
      <c r="I80" s="62"/>
      <c r="J80" s="62"/>
      <c r="K80" s="62"/>
      <c r="L80" s="62"/>
      <c r="M80" s="43"/>
      <c r="O80" s="62" t="str">
        <f>IF(OR('【B1(1)】日本側参加者リスト'!N85="",'【B1(1)】日本側参加者リスト'!AU85=1),"",'【B1(1)】日本側参加者リスト'!N85)</f>
        <v/>
      </c>
      <c r="P80" s="62" t="str">
        <f>IF(OR('【B1(2)】相手国側参加者リスト'!K85="",'【B1(2)】相手国側参加者リスト'!AU85=1),"",'【B1(2)】相手国側参加者リスト'!K85)</f>
        <v/>
      </c>
      <c r="AB80" s="46">
        <f>'【B1(4)】研究発表'!D88</f>
        <v>0</v>
      </c>
      <c r="AC80" s="71">
        <f>'【B1(4)】研究発表'!F88</f>
        <v>0</v>
      </c>
      <c r="AD80" s="46" t="str">
        <f>IF(MID(AC80,2,2)="学会",IF('【B1(4)】研究発表'!AL88="〇","〇",""),"")</f>
        <v/>
      </c>
      <c r="AE80" s="64" t="str">
        <f t="shared" si="23"/>
        <v>00</v>
      </c>
      <c r="AW80" s="33"/>
      <c r="AX80" s="33"/>
      <c r="AY80" s="33"/>
      <c r="AZ80" s="33"/>
      <c r="BA80" s="317"/>
      <c r="BB80" s="70">
        <v>75</v>
      </c>
      <c r="BC80" s="62" t="e">
        <f>IF(AND($BV80=$BC$4,$BW80="派遣＿相手国"),(DATEDIF('【B1(3)】派遣・受入実績'!$V89,'【B1(3)】派遣・受入実績'!$Y89,"d")),"")</f>
        <v>#N/A</v>
      </c>
      <c r="BD80" s="62" t="e">
        <f>IF(AND($BV80=$BD$4,$BW80="派遣＿相手国"),(DATEDIF('【B1(3)】派遣・受入実績'!$V89,'【B1(3)】派遣・受入実績'!$Y89,"d")),"")</f>
        <v>#N/A</v>
      </c>
      <c r="BE80" s="62" t="e">
        <f>IF(AND($BV80=$BE$4,$BW80="派遣＿相手国"),(DATEDIF('【B1(3)】派遣・受入実績'!$V89,'【B1(3)】派遣・受入実績'!$Y89,"d")),"")</f>
        <v>#N/A</v>
      </c>
      <c r="BF80" s="62" t="e">
        <f>IF(AND($BV80=$BF$4,$BW80="派遣＿相手国"),(DATEDIF('【B1(3)】派遣・受入実績'!$V89,'【B1(3)】派遣・受入実績'!$Y89,"d")),"")</f>
        <v>#N/A</v>
      </c>
      <c r="BG80" s="62" t="e">
        <f>IF(AND($BV80=$BG$4,CONCATENATE($BW80,$BX80)="受入有"),(DATEDIF('【B1(3)】派遣・受入実績'!$V89,'【B1(3)】派遣・受入実績'!$Y89,"d")),"")</f>
        <v>#N/A</v>
      </c>
      <c r="BH80" s="62" t="e">
        <f>IF(AND($BV80=$BH$4,CONCATENATE($BW80,$BX80)="受入有"),(DATEDIF('【B1(3)】派遣・受入実績'!$V89,'【B1(3)】派遣・受入実績'!$Y89,"d")),"")</f>
        <v>#N/A</v>
      </c>
      <c r="BI80" s="62" t="e">
        <f>IF(AND($BV80=$BI$4,CONCATENATE($BW80,$BX80)="受入有"),(DATEDIF('【B1(3)】派遣・受入実績'!$V89,'【B1(3)】派遣・受入実績'!$Y89,"d")),"")</f>
        <v>#N/A</v>
      </c>
      <c r="BJ80" s="62" t="e">
        <f>IF(AND($BV80=$BJ$4,CONCATENATE($BW80,$BX80)="受入有"),(DATEDIF('【B1(3)】派遣・受入実績'!$V89,'【B1(3)】派遣・受入実績'!$Y89,"d")),"")</f>
        <v>#N/A</v>
      </c>
      <c r="BL80" s="70">
        <v>75</v>
      </c>
      <c r="BM80" s="62" t="e">
        <f>IF(AND(BN80&lt;&gt;"",COUNTIF(BN$6:BN79,BN80)=0),MAX($BM$6:BM79)+1,"")</f>
        <v>#N/A</v>
      </c>
      <c r="BN80" s="62" t="e">
        <f>IF(AND(BN$5=BV80,'【B1(3)】派遣・受入実績'!AJ89&lt;&gt;""),'【B1(3)】派遣・受入実績'!AJ89,"")</f>
        <v>#N/A</v>
      </c>
      <c r="BO80" s="62" t="e">
        <f>IF(AND(BP80&lt;&gt;"",COUNTIF(BP$6:BP79,BP80)=0),MAX($BO$6:BO79)+1,"")</f>
        <v>#N/A</v>
      </c>
      <c r="BP80" s="62" t="e">
        <f>IF(AND(BP$5=BV80,'【B1(3)】派遣・受入実績'!AJ89&lt;&gt;""),'【B1(3)】派遣・受入実績'!AJ89,"")</f>
        <v>#N/A</v>
      </c>
      <c r="BQ80" s="62" t="e">
        <f>IF(AND(BR80&lt;&gt;"",COUNTIF(BR$6:BR79,BR80)=0),MAX($BQ$6:BQ79)+1,"")</f>
        <v>#N/A</v>
      </c>
      <c r="BR80" s="62" t="e">
        <f>IF(AND(BR$5=BV80,'【B1(3)】派遣・受入実績'!AJ89&lt;&gt;""),'【B1(3)】派遣・受入実績'!AJ89,"")</f>
        <v>#N/A</v>
      </c>
      <c r="BS80" s="62" t="e">
        <f>IF(AND(BT80&lt;&gt;"",COUNTIF(BT$6:BT79,BT80)=0),MAX($BS$6:BS79)+1,"")</f>
        <v>#N/A</v>
      </c>
      <c r="BT80" s="62" t="e">
        <f>IF(AND(BT$5=BV80,'【B1(3)】派遣・受入実績'!AJ89&lt;&gt;""),'【B1(3)】派遣・受入実績'!AJ89,"")</f>
        <v>#N/A</v>
      </c>
      <c r="BV80" s="71">
        <f>'【B1(3)】派遣・受入実績'!D89</f>
        <v>0</v>
      </c>
      <c r="BW80" s="63">
        <f>'【B1(3)】派遣・受入実績'!F89</f>
        <v>0</v>
      </c>
      <c r="BX80" s="71" t="str">
        <f>IF('【B1(3)】派遣・受入実績'!T89="〇","有","")</f>
        <v/>
      </c>
      <c r="BY80" s="64" t="str">
        <f t="shared" si="22"/>
        <v>00</v>
      </c>
    </row>
    <row r="81" spans="9:77" ht="14.25" customHeight="1">
      <c r="I81" s="62"/>
      <c r="J81" s="62"/>
      <c r="K81" s="62"/>
      <c r="L81" s="62"/>
      <c r="M81" s="43"/>
      <c r="O81" s="62" t="str">
        <f>IF(OR('【B1(1)】日本側参加者リスト'!N86="",'【B1(1)】日本側参加者リスト'!AU86=1),"",'【B1(1)】日本側参加者リスト'!N86)</f>
        <v/>
      </c>
      <c r="P81" s="62" t="str">
        <f>IF(OR('【B1(2)】相手国側参加者リスト'!K86="",'【B1(2)】相手国側参加者リスト'!AU86=1),"",'【B1(2)】相手国側参加者リスト'!K86)</f>
        <v/>
      </c>
      <c r="AB81" s="46">
        <f>'【B1(4)】研究発表'!D89</f>
        <v>0</v>
      </c>
      <c r="AC81" s="71">
        <f>'【B1(4)】研究発表'!F89</f>
        <v>0</v>
      </c>
      <c r="AD81" s="46" t="str">
        <f>IF(MID(AC81,2,2)="学会",IF('【B1(4)】研究発表'!AL89="〇","〇",""),"")</f>
        <v/>
      </c>
      <c r="AE81" s="64" t="str">
        <f t="shared" si="23"/>
        <v>00</v>
      </c>
      <c r="AW81" s="33"/>
      <c r="AX81" s="33"/>
      <c r="AY81" s="33"/>
      <c r="AZ81" s="33"/>
      <c r="BA81" s="317"/>
      <c r="BB81" s="70">
        <v>76</v>
      </c>
      <c r="BC81" s="62" t="e">
        <f>IF(AND($BV81=$BC$4,$BW81="派遣＿相手国"),(DATEDIF('【B1(3)】派遣・受入実績'!$V90,'【B1(3)】派遣・受入実績'!$Y90,"d")),"")</f>
        <v>#N/A</v>
      </c>
      <c r="BD81" s="62" t="e">
        <f>IF(AND($BV81=$BD$4,$BW81="派遣＿相手国"),(DATEDIF('【B1(3)】派遣・受入実績'!$V90,'【B1(3)】派遣・受入実績'!$Y90,"d")),"")</f>
        <v>#N/A</v>
      </c>
      <c r="BE81" s="62" t="e">
        <f>IF(AND($BV81=$BE$4,$BW81="派遣＿相手国"),(DATEDIF('【B1(3)】派遣・受入実績'!$V90,'【B1(3)】派遣・受入実績'!$Y90,"d")),"")</f>
        <v>#N/A</v>
      </c>
      <c r="BF81" s="62" t="e">
        <f>IF(AND($BV81=$BF$4,$BW81="派遣＿相手国"),(DATEDIF('【B1(3)】派遣・受入実績'!$V90,'【B1(3)】派遣・受入実績'!$Y90,"d")),"")</f>
        <v>#N/A</v>
      </c>
      <c r="BG81" s="62" t="e">
        <f>IF(AND($BV81=$BG$4,CONCATENATE($BW81,$BX81)="受入有"),(DATEDIF('【B1(3)】派遣・受入実績'!$V90,'【B1(3)】派遣・受入実績'!$Y90,"d")),"")</f>
        <v>#N/A</v>
      </c>
      <c r="BH81" s="62" t="e">
        <f>IF(AND($BV81=$BH$4,CONCATENATE($BW81,$BX81)="受入有"),(DATEDIF('【B1(3)】派遣・受入実績'!$V90,'【B1(3)】派遣・受入実績'!$Y90,"d")),"")</f>
        <v>#N/A</v>
      </c>
      <c r="BI81" s="62" t="e">
        <f>IF(AND($BV81=$BI$4,CONCATENATE($BW81,$BX81)="受入有"),(DATEDIF('【B1(3)】派遣・受入実績'!$V90,'【B1(3)】派遣・受入実績'!$Y90,"d")),"")</f>
        <v>#N/A</v>
      </c>
      <c r="BJ81" s="62" t="e">
        <f>IF(AND($BV81=$BJ$4,CONCATENATE($BW81,$BX81)="受入有"),(DATEDIF('【B1(3)】派遣・受入実績'!$V90,'【B1(3)】派遣・受入実績'!$Y90,"d")),"")</f>
        <v>#N/A</v>
      </c>
      <c r="BL81" s="70">
        <v>76</v>
      </c>
      <c r="BM81" s="62" t="e">
        <f>IF(AND(BN81&lt;&gt;"",COUNTIF(BN$6:BN80,BN81)=0),MAX($BM$6:BM80)+1,"")</f>
        <v>#N/A</v>
      </c>
      <c r="BN81" s="62" t="e">
        <f>IF(AND(BN$5=BV81,'【B1(3)】派遣・受入実績'!AJ90&lt;&gt;""),'【B1(3)】派遣・受入実績'!AJ90,"")</f>
        <v>#N/A</v>
      </c>
      <c r="BO81" s="62" t="e">
        <f>IF(AND(BP81&lt;&gt;"",COUNTIF(BP$6:BP80,BP81)=0),MAX($BO$6:BO80)+1,"")</f>
        <v>#N/A</v>
      </c>
      <c r="BP81" s="62" t="e">
        <f>IF(AND(BP$5=BV81,'【B1(3)】派遣・受入実績'!AJ90&lt;&gt;""),'【B1(3)】派遣・受入実績'!AJ90,"")</f>
        <v>#N/A</v>
      </c>
      <c r="BQ81" s="62" t="e">
        <f>IF(AND(BR81&lt;&gt;"",COUNTIF(BR$6:BR80,BR81)=0),MAX($BQ$6:BQ80)+1,"")</f>
        <v>#N/A</v>
      </c>
      <c r="BR81" s="62" t="e">
        <f>IF(AND(BR$5=BV81,'【B1(3)】派遣・受入実績'!AJ90&lt;&gt;""),'【B1(3)】派遣・受入実績'!AJ90,"")</f>
        <v>#N/A</v>
      </c>
      <c r="BS81" s="62" t="e">
        <f>IF(AND(BT81&lt;&gt;"",COUNTIF(BT$6:BT80,BT81)=0),MAX($BS$6:BS80)+1,"")</f>
        <v>#N/A</v>
      </c>
      <c r="BT81" s="62" t="e">
        <f>IF(AND(BT$5=BV81,'【B1(3)】派遣・受入実績'!AJ90&lt;&gt;""),'【B1(3)】派遣・受入実績'!AJ90,"")</f>
        <v>#N/A</v>
      </c>
      <c r="BV81" s="71">
        <f>'【B1(3)】派遣・受入実績'!D90</f>
        <v>0</v>
      </c>
      <c r="BW81" s="63">
        <f>'【B1(3)】派遣・受入実績'!F90</f>
        <v>0</v>
      </c>
      <c r="BX81" s="71" t="str">
        <f>IF('【B1(3)】派遣・受入実績'!T90="〇","有","")</f>
        <v/>
      </c>
      <c r="BY81" s="64" t="str">
        <f t="shared" si="22"/>
        <v>00</v>
      </c>
    </row>
    <row r="82" spans="9:77" ht="14.25" customHeight="1">
      <c r="I82" s="62"/>
      <c r="J82" s="62"/>
      <c r="K82" s="62"/>
      <c r="L82" s="62"/>
      <c r="M82" s="43"/>
      <c r="O82" s="62" t="str">
        <f>IF(OR('【B1(1)】日本側参加者リスト'!N87="",'【B1(1)】日本側参加者リスト'!AU87=1),"",'【B1(1)】日本側参加者リスト'!N87)</f>
        <v/>
      </c>
      <c r="P82" s="62" t="str">
        <f>IF(OR('【B1(2)】相手国側参加者リスト'!K87="",'【B1(2)】相手国側参加者リスト'!AU87=1),"",'【B1(2)】相手国側参加者リスト'!K87)</f>
        <v/>
      </c>
      <c r="AB82" s="46">
        <f>'【B1(4)】研究発表'!D90</f>
        <v>0</v>
      </c>
      <c r="AC82" s="71">
        <f>'【B1(4)】研究発表'!F90</f>
        <v>0</v>
      </c>
      <c r="AD82" s="46" t="str">
        <f>IF(MID(AC82,2,2)="学会",IF('【B1(4)】研究発表'!AL90="〇","〇",""),"")</f>
        <v/>
      </c>
      <c r="AE82" s="64" t="str">
        <f t="shared" si="23"/>
        <v>00</v>
      </c>
      <c r="AW82" s="33"/>
      <c r="AX82" s="33"/>
      <c r="AY82" s="33"/>
      <c r="AZ82" s="33"/>
      <c r="BA82" s="317"/>
      <c r="BB82" s="70">
        <v>77</v>
      </c>
      <c r="BC82" s="62" t="e">
        <f>IF(AND($BV82=$BC$4,$BW82="派遣＿相手国"),(DATEDIF('【B1(3)】派遣・受入実績'!$V91,'【B1(3)】派遣・受入実績'!$Y91,"d")),"")</f>
        <v>#N/A</v>
      </c>
      <c r="BD82" s="62" t="e">
        <f>IF(AND($BV82=$BD$4,$BW82="派遣＿相手国"),(DATEDIF('【B1(3)】派遣・受入実績'!$V91,'【B1(3)】派遣・受入実績'!$Y91,"d")),"")</f>
        <v>#N/A</v>
      </c>
      <c r="BE82" s="62" t="e">
        <f>IF(AND($BV82=$BE$4,$BW82="派遣＿相手国"),(DATEDIF('【B1(3)】派遣・受入実績'!$V91,'【B1(3)】派遣・受入実績'!$Y91,"d")),"")</f>
        <v>#N/A</v>
      </c>
      <c r="BF82" s="62" t="e">
        <f>IF(AND($BV82=$BF$4,$BW82="派遣＿相手国"),(DATEDIF('【B1(3)】派遣・受入実績'!$V91,'【B1(3)】派遣・受入実績'!$Y91,"d")),"")</f>
        <v>#N/A</v>
      </c>
      <c r="BG82" s="62" t="e">
        <f>IF(AND($BV82=$BG$4,CONCATENATE($BW82,$BX82)="受入有"),(DATEDIF('【B1(3)】派遣・受入実績'!$V91,'【B1(3)】派遣・受入実績'!$Y91,"d")),"")</f>
        <v>#N/A</v>
      </c>
      <c r="BH82" s="62" t="e">
        <f>IF(AND($BV82=$BH$4,CONCATENATE($BW82,$BX82)="受入有"),(DATEDIF('【B1(3)】派遣・受入実績'!$V91,'【B1(3)】派遣・受入実績'!$Y91,"d")),"")</f>
        <v>#N/A</v>
      </c>
      <c r="BI82" s="62" t="e">
        <f>IF(AND($BV82=$BI$4,CONCATENATE($BW82,$BX82)="受入有"),(DATEDIF('【B1(3)】派遣・受入実績'!$V91,'【B1(3)】派遣・受入実績'!$Y91,"d")),"")</f>
        <v>#N/A</v>
      </c>
      <c r="BJ82" s="62" t="e">
        <f>IF(AND($BV82=$BJ$4,CONCATENATE($BW82,$BX82)="受入有"),(DATEDIF('【B1(3)】派遣・受入実績'!$V91,'【B1(3)】派遣・受入実績'!$Y91,"d")),"")</f>
        <v>#N/A</v>
      </c>
      <c r="BL82" s="70">
        <v>77</v>
      </c>
      <c r="BM82" s="62" t="e">
        <f>IF(AND(BN82&lt;&gt;"",COUNTIF(BN$6:BN81,BN82)=0),MAX($BM$6:BM81)+1,"")</f>
        <v>#N/A</v>
      </c>
      <c r="BN82" s="62" t="e">
        <f>IF(AND(BN$5=BV82,'【B1(3)】派遣・受入実績'!AJ91&lt;&gt;""),'【B1(3)】派遣・受入実績'!AJ91,"")</f>
        <v>#N/A</v>
      </c>
      <c r="BO82" s="62" t="e">
        <f>IF(AND(BP82&lt;&gt;"",COUNTIF(BP$6:BP81,BP82)=0),MAX($BO$6:BO81)+1,"")</f>
        <v>#N/A</v>
      </c>
      <c r="BP82" s="62" t="e">
        <f>IF(AND(BP$5=BV82,'【B1(3)】派遣・受入実績'!AJ91&lt;&gt;""),'【B1(3)】派遣・受入実績'!AJ91,"")</f>
        <v>#N/A</v>
      </c>
      <c r="BQ82" s="62" t="e">
        <f>IF(AND(BR82&lt;&gt;"",COUNTIF(BR$6:BR81,BR82)=0),MAX($BQ$6:BQ81)+1,"")</f>
        <v>#N/A</v>
      </c>
      <c r="BR82" s="62" t="e">
        <f>IF(AND(BR$5=BV82,'【B1(3)】派遣・受入実績'!AJ91&lt;&gt;""),'【B1(3)】派遣・受入実績'!AJ91,"")</f>
        <v>#N/A</v>
      </c>
      <c r="BS82" s="62" t="e">
        <f>IF(AND(BT82&lt;&gt;"",COUNTIF(BT$6:BT81,BT82)=0),MAX($BS$6:BS81)+1,"")</f>
        <v>#N/A</v>
      </c>
      <c r="BT82" s="62" t="e">
        <f>IF(AND(BT$5=BV82,'【B1(3)】派遣・受入実績'!AJ91&lt;&gt;""),'【B1(3)】派遣・受入実績'!AJ91,"")</f>
        <v>#N/A</v>
      </c>
      <c r="BV82" s="71">
        <f>'【B1(3)】派遣・受入実績'!D91</f>
        <v>0</v>
      </c>
      <c r="BW82" s="63">
        <f>'【B1(3)】派遣・受入実績'!F91</f>
        <v>0</v>
      </c>
      <c r="BX82" s="71" t="str">
        <f>IF('【B1(3)】派遣・受入実績'!T91="〇","有","")</f>
        <v/>
      </c>
      <c r="BY82" s="64" t="str">
        <f t="shared" si="22"/>
        <v>00</v>
      </c>
    </row>
    <row r="83" spans="9:77" ht="14.25" customHeight="1">
      <c r="I83" s="62"/>
      <c r="J83" s="62"/>
      <c r="K83" s="62"/>
      <c r="L83" s="62"/>
      <c r="M83" s="43"/>
      <c r="O83" s="62" t="str">
        <f>IF(OR('【B1(1)】日本側参加者リスト'!N88="",'【B1(1)】日本側参加者リスト'!AU88=1),"",'【B1(1)】日本側参加者リスト'!N88)</f>
        <v/>
      </c>
      <c r="P83" s="62" t="str">
        <f>IF(OR('【B1(2)】相手国側参加者リスト'!K88="",'【B1(2)】相手国側参加者リスト'!AU88=1),"",'【B1(2)】相手国側参加者リスト'!K88)</f>
        <v/>
      </c>
      <c r="AB83" s="46">
        <f>'【B1(4)】研究発表'!D91</f>
        <v>0</v>
      </c>
      <c r="AC83" s="71">
        <f>'【B1(4)】研究発表'!F91</f>
        <v>0</v>
      </c>
      <c r="AD83" s="46" t="str">
        <f>IF(MID(AC83,2,2)="学会",IF('【B1(4)】研究発表'!AL91="〇","〇",""),"")</f>
        <v/>
      </c>
      <c r="AE83" s="64" t="str">
        <f t="shared" si="23"/>
        <v>00</v>
      </c>
      <c r="AW83" s="33"/>
      <c r="AX83" s="33"/>
      <c r="AY83" s="33"/>
      <c r="AZ83" s="33"/>
      <c r="BA83" s="317"/>
      <c r="BB83" s="70">
        <v>78</v>
      </c>
      <c r="BC83" s="62" t="e">
        <f>IF(AND($BV83=$BC$4,$BW83="派遣＿相手国"),(DATEDIF('【B1(3)】派遣・受入実績'!$V92,'【B1(3)】派遣・受入実績'!$Y92,"d")),"")</f>
        <v>#N/A</v>
      </c>
      <c r="BD83" s="62" t="e">
        <f>IF(AND($BV83=$BD$4,$BW83="派遣＿相手国"),(DATEDIF('【B1(3)】派遣・受入実績'!$V92,'【B1(3)】派遣・受入実績'!$Y92,"d")),"")</f>
        <v>#N/A</v>
      </c>
      <c r="BE83" s="62" t="e">
        <f>IF(AND($BV83=$BE$4,$BW83="派遣＿相手国"),(DATEDIF('【B1(3)】派遣・受入実績'!$V92,'【B1(3)】派遣・受入実績'!$Y92,"d")),"")</f>
        <v>#N/A</v>
      </c>
      <c r="BF83" s="62" t="e">
        <f>IF(AND($BV83=$BF$4,$BW83="派遣＿相手国"),(DATEDIF('【B1(3)】派遣・受入実績'!$V92,'【B1(3)】派遣・受入実績'!$Y92,"d")),"")</f>
        <v>#N/A</v>
      </c>
      <c r="BG83" s="62" t="e">
        <f>IF(AND($BV83=$BG$4,CONCATENATE($BW83,$BX83)="受入有"),(DATEDIF('【B1(3)】派遣・受入実績'!$V92,'【B1(3)】派遣・受入実績'!$Y92,"d")),"")</f>
        <v>#N/A</v>
      </c>
      <c r="BH83" s="62" t="e">
        <f>IF(AND($BV83=$BH$4,CONCATENATE($BW83,$BX83)="受入有"),(DATEDIF('【B1(3)】派遣・受入実績'!$V92,'【B1(3)】派遣・受入実績'!$Y92,"d")),"")</f>
        <v>#N/A</v>
      </c>
      <c r="BI83" s="62" t="e">
        <f>IF(AND($BV83=$BI$4,CONCATENATE($BW83,$BX83)="受入有"),(DATEDIF('【B1(3)】派遣・受入実績'!$V92,'【B1(3)】派遣・受入実績'!$Y92,"d")),"")</f>
        <v>#N/A</v>
      </c>
      <c r="BJ83" s="62" t="e">
        <f>IF(AND($BV83=$BJ$4,CONCATENATE($BW83,$BX83)="受入有"),(DATEDIF('【B1(3)】派遣・受入実績'!$V92,'【B1(3)】派遣・受入実績'!$Y92,"d")),"")</f>
        <v>#N/A</v>
      </c>
      <c r="BL83" s="70">
        <v>78</v>
      </c>
      <c r="BM83" s="62" t="e">
        <f>IF(AND(BN83&lt;&gt;"",COUNTIF(BN$6:BN82,BN83)=0),MAX($BM$6:BM82)+1,"")</f>
        <v>#N/A</v>
      </c>
      <c r="BN83" s="62" t="e">
        <f>IF(AND(BN$5=BV83,'【B1(3)】派遣・受入実績'!AJ92&lt;&gt;""),'【B1(3)】派遣・受入実績'!AJ92,"")</f>
        <v>#N/A</v>
      </c>
      <c r="BO83" s="62" t="e">
        <f>IF(AND(BP83&lt;&gt;"",COUNTIF(BP$6:BP82,BP83)=0),MAX($BO$6:BO82)+1,"")</f>
        <v>#N/A</v>
      </c>
      <c r="BP83" s="62" t="e">
        <f>IF(AND(BP$5=BV83,'【B1(3)】派遣・受入実績'!AJ92&lt;&gt;""),'【B1(3)】派遣・受入実績'!AJ92,"")</f>
        <v>#N/A</v>
      </c>
      <c r="BQ83" s="62" t="e">
        <f>IF(AND(BR83&lt;&gt;"",COUNTIF(BR$6:BR82,BR83)=0),MAX($BQ$6:BQ82)+1,"")</f>
        <v>#N/A</v>
      </c>
      <c r="BR83" s="62" t="e">
        <f>IF(AND(BR$5=BV83,'【B1(3)】派遣・受入実績'!AJ92&lt;&gt;""),'【B1(3)】派遣・受入実績'!AJ92,"")</f>
        <v>#N/A</v>
      </c>
      <c r="BS83" s="62" t="e">
        <f>IF(AND(BT83&lt;&gt;"",COUNTIF(BT$6:BT82,BT83)=0),MAX($BS$6:BS82)+1,"")</f>
        <v>#N/A</v>
      </c>
      <c r="BT83" s="62" t="e">
        <f>IF(AND(BT$5=BV83,'【B1(3)】派遣・受入実績'!AJ92&lt;&gt;""),'【B1(3)】派遣・受入実績'!AJ92,"")</f>
        <v>#N/A</v>
      </c>
      <c r="BV83" s="71">
        <f>'【B1(3)】派遣・受入実績'!D92</f>
        <v>0</v>
      </c>
      <c r="BW83" s="63">
        <f>'【B1(3)】派遣・受入実績'!F92</f>
        <v>0</v>
      </c>
      <c r="BX83" s="71" t="str">
        <f>IF('【B1(3)】派遣・受入実績'!T92="〇","有","")</f>
        <v/>
      </c>
      <c r="BY83" s="64" t="str">
        <f t="shared" si="22"/>
        <v>00</v>
      </c>
    </row>
    <row r="84" spans="9:77" ht="14.25" customHeight="1">
      <c r="I84" s="62"/>
      <c r="J84" s="62"/>
      <c r="K84" s="62"/>
      <c r="L84" s="62"/>
      <c r="M84" s="43"/>
      <c r="O84" s="62" t="str">
        <f>IF(OR('【B1(1)】日本側参加者リスト'!N89="",'【B1(1)】日本側参加者リスト'!AU89=1),"",'【B1(1)】日本側参加者リスト'!N89)</f>
        <v/>
      </c>
      <c r="P84" s="62" t="str">
        <f>IF(OR('【B1(2)】相手国側参加者リスト'!K89="",'【B1(2)】相手国側参加者リスト'!AU89=1),"",'【B1(2)】相手国側参加者リスト'!K89)</f>
        <v/>
      </c>
      <c r="AB84" s="46">
        <f>'【B1(4)】研究発表'!D92</f>
        <v>0</v>
      </c>
      <c r="AC84" s="71">
        <f>'【B1(4)】研究発表'!F92</f>
        <v>0</v>
      </c>
      <c r="AD84" s="46" t="str">
        <f>IF(MID(AC84,2,2)="学会",IF('【B1(4)】研究発表'!AL92="〇","〇",""),"")</f>
        <v/>
      </c>
      <c r="AE84" s="64" t="str">
        <f t="shared" si="23"/>
        <v>00</v>
      </c>
      <c r="AW84" s="33"/>
      <c r="AX84" s="33"/>
      <c r="AY84" s="33"/>
      <c r="AZ84" s="33"/>
      <c r="BA84" s="317"/>
      <c r="BB84" s="70">
        <v>79</v>
      </c>
      <c r="BC84" s="62" t="e">
        <f>IF(AND($BV84=$BC$4,$BW84="派遣＿相手国"),(DATEDIF('【B1(3)】派遣・受入実績'!$V93,'【B1(3)】派遣・受入実績'!$Y93,"d")),"")</f>
        <v>#N/A</v>
      </c>
      <c r="BD84" s="62" t="e">
        <f>IF(AND($BV84=$BD$4,$BW84="派遣＿相手国"),(DATEDIF('【B1(3)】派遣・受入実績'!$V93,'【B1(3)】派遣・受入実績'!$Y93,"d")),"")</f>
        <v>#N/A</v>
      </c>
      <c r="BE84" s="62" t="e">
        <f>IF(AND($BV84=$BE$4,$BW84="派遣＿相手国"),(DATEDIF('【B1(3)】派遣・受入実績'!$V93,'【B1(3)】派遣・受入実績'!$Y93,"d")),"")</f>
        <v>#N/A</v>
      </c>
      <c r="BF84" s="62" t="e">
        <f>IF(AND($BV84=$BF$4,$BW84="派遣＿相手国"),(DATEDIF('【B1(3)】派遣・受入実績'!$V93,'【B1(3)】派遣・受入実績'!$Y93,"d")),"")</f>
        <v>#N/A</v>
      </c>
      <c r="BG84" s="62" t="e">
        <f>IF(AND($BV84=$BG$4,CONCATENATE($BW84,$BX84)="受入有"),(DATEDIF('【B1(3)】派遣・受入実績'!$V93,'【B1(3)】派遣・受入実績'!$Y93,"d")),"")</f>
        <v>#N/A</v>
      </c>
      <c r="BH84" s="62" t="e">
        <f>IF(AND($BV84=$BH$4,CONCATENATE($BW84,$BX84)="受入有"),(DATEDIF('【B1(3)】派遣・受入実績'!$V93,'【B1(3)】派遣・受入実績'!$Y93,"d")),"")</f>
        <v>#N/A</v>
      </c>
      <c r="BI84" s="62" t="e">
        <f>IF(AND($BV84=$BI$4,CONCATENATE($BW84,$BX84)="受入有"),(DATEDIF('【B1(3)】派遣・受入実績'!$V93,'【B1(3)】派遣・受入実績'!$Y93,"d")),"")</f>
        <v>#N/A</v>
      </c>
      <c r="BJ84" s="62" t="e">
        <f>IF(AND($BV84=$BJ$4,CONCATENATE($BW84,$BX84)="受入有"),(DATEDIF('【B1(3)】派遣・受入実績'!$V93,'【B1(3)】派遣・受入実績'!$Y93,"d")),"")</f>
        <v>#N/A</v>
      </c>
      <c r="BL84" s="70">
        <v>79</v>
      </c>
      <c r="BM84" s="62" t="e">
        <f>IF(AND(BN84&lt;&gt;"",COUNTIF(BN$6:BN83,BN84)=0),MAX($BM$6:BM83)+1,"")</f>
        <v>#N/A</v>
      </c>
      <c r="BN84" s="62" t="e">
        <f>IF(AND(BN$5=BV84,'【B1(3)】派遣・受入実績'!AJ93&lt;&gt;""),'【B1(3)】派遣・受入実績'!AJ93,"")</f>
        <v>#N/A</v>
      </c>
      <c r="BO84" s="62" t="e">
        <f>IF(AND(BP84&lt;&gt;"",COUNTIF(BP$6:BP83,BP84)=0),MAX($BO$6:BO83)+1,"")</f>
        <v>#N/A</v>
      </c>
      <c r="BP84" s="62" t="e">
        <f>IF(AND(BP$5=BV84,'【B1(3)】派遣・受入実績'!AJ93&lt;&gt;""),'【B1(3)】派遣・受入実績'!AJ93,"")</f>
        <v>#N/A</v>
      </c>
      <c r="BQ84" s="62" t="e">
        <f>IF(AND(BR84&lt;&gt;"",COUNTIF(BR$6:BR83,BR84)=0),MAX($BQ$6:BQ83)+1,"")</f>
        <v>#N/A</v>
      </c>
      <c r="BR84" s="62" t="e">
        <f>IF(AND(BR$5=BV84,'【B1(3)】派遣・受入実績'!AJ93&lt;&gt;""),'【B1(3)】派遣・受入実績'!AJ93,"")</f>
        <v>#N/A</v>
      </c>
      <c r="BS84" s="62" t="e">
        <f>IF(AND(BT84&lt;&gt;"",COUNTIF(BT$6:BT83,BT84)=0),MAX($BS$6:BS83)+1,"")</f>
        <v>#N/A</v>
      </c>
      <c r="BT84" s="62" t="e">
        <f>IF(AND(BT$5=BV84,'【B1(3)】派遣・受入実績'!AJ93&lt;&gt;""),'【B1(3)】派遣・受入実績'!AJ93,"")</f>
        <v>#N/A</v>
      </c>
      <c r="BV84" s="71">
        <f>'【B1(3)】派遣・受入実績'!D93</f>
        <v>0</v>
      </c>
      <c r="BW84" s="63">
        <f>'【B1(3)】派遣・受入実績'!F93</f>
        <v>0</v>
      </c>
      <c r="BX84" s="71" t="str">
        <f>IF('【B1(3)】派遣・受入実績'!T93="〇","有","")</f>
        <v/>
      </c>
      <c r="BY84" s="64" t="str">
        <f t="shared" si="22"/>
        <v>00</v>
      </c>
    </row>
    <row r="85" spans="9:77" ht="14.25" customHeight="1">
      <c r="I85" s="62"/>
      <c r="J85" s="62"/>
      <c r="K85" s="62"/>
      <c r="L85" s="62"/>
      <c r="M85" s="43"/>
      <c r="O85" s="62" t="str">
        <f>IF(OR('【B1(1)】日本側参加者リスト'!N90="",'【B1(1)】日本側参加者リスト'!AU90=1),"",'【B1(1)】日本側参加者リスト'!N90)</f>
        <v/>
      </c>
      <c r="P85" s="62" t="str">
        <f>IF(OR('【B1(2)】相手国側参加者リスト'!K90="",'【B1(2)】相手国側参加者リスト'!AU90=1),"",'【B1(2)】相手国側参加者リスト'!K90)</f>
        <v/>
      </c>
      <c r="AB85" s="46">
        <f>'【B1(4)】研究発表'!D93</f>
        <v>0</v>
      </c>
      <c r="AC85" s="71">
        <f>'【B1(4)】研究発表'!F93</f>
        <v>0</v>
      </c>
      <c r="AD85" s="46" t="str">
        <f>IF(MID(AC85,2,2)="学会",IF('【B1(4)】研究発表'!AL93="〇","〇",""),"")</f>
        <v/>
      </c>
      <c r="AE85" s="64" t="str">
        <f t="shared" si="23"/>
        <v>00</v>
      </c>
      <c r="AW85" s="33"/>
      <c r="AX85" s="33"/>
      <c r="AY85" s="33"/>
      <c r="AZ85" s="33"/>
      <c r="BA85" s="317"/>
      <c r="BB85" s="70">
        <v>80</v>
      </c>
      <c r="BC85" s="62" t="e">
        <f>IF(AND($BV85=$BC$4,$BW85="派遣＿相手国"),(DATEDIF('【B1(3)】派遣・受入実績'!$V94,'【B1(3)】派遣・受入実績'!$Y94,"d")),"")</f>
        <v>#N/A</v>
      </c>
      <c r="BD85" s="62" t="e">
        <f>IF(AND($BV85=$BD$4,$BW85="派遣＿相手国"),(DATEDIF('【B1(3)】派遣・受入実績'!$V94,'【B1(3)】派遣・受入実績'!$Y94,"d")),"")</f>
        <v>#N/A</v>
      </c>
      <c r="BE85" s="62" t="e">
        <f>IF(AND($BV85=$BE$4,$BW85="派遣＿相手国"),(DATEDIF('【B1(3)】派遣・受入実績'!$V94,'【B1(3)】派遣・受入実績'!$Y94,"d")),"")</f>
        <v>#N/A</v>
      </c>
      <c r="BF85" s="62" t="e">
        <f>IF(AND($BV85=$BF$4,$BW85="派遣＿相手国"),(DATEDIF('【B1(3)】派遣・受入実績'!$V94,'【B1(3)】派遣・受入実績'!$Y94,"d")),"")</f>
        <v>#N/A</v>
      </c>
      <c r="BG85" s="62" t="e">
        <f>IF(AND($BV85=$BG$4,CONCATENATE($BW85,$BX85)="受入有"),(DATEDIF('【B1(3)】派遣・受入実績'!$V94,'【B1(3)】派遣・受入実績'!$Y94,"d")),"")</f>
        <v>#N/A</v>
      </c>
      <c r="BH85" s="62" t="e">
        <f>IF(AND($BV85=$BH$4,CONCATENATE($BW85,$BX85)="受入有"),(DATEDIF('【B1(3)】派遣・受入実績'!$V94,'【B1(3)】派遣・受入実績'!$Y94,"d")),"")</f>
        <v>#N/A</v>
      </c>
      <c r="BI85" s="62" t="e">
        <f>IF(AND($BV85=$BI$4,CONCATENATE($BW85,$BX85)="受入有"),(DATEDIF('【B1(3)】派遣・受入実績'!$V94,'【B1(3)】派遣・受入実績'!$Y94,"d")),"")</f>
        <v>#N/A</v>
      </c>
      <c r="BJ85" s="62" t="e">
        <f>IF(AND($BV85=$BJ$4,CONCATENATE($BW85,$BX85)="受入有"),(DATEDIF('【B1(3)】派遣・受入実績'!$V94,'【B1(3)】派遣・受入実績'!$Y94,"d")),"")</f>
        <v>#N/A</v>
      </c>
      <c r="BL85" s="70">
        <v>80</v>
      </c>
      <c r="BM85" s="62" t="e">
        <f>IF(AND(BN85&lt;&gt;"",COUNTIF(BN$6:BN84,BN85)=0),MAX($BM$6:BM84)+1,"")</f>
        <v>#N/A</v>
      </c>
      <c r="BN85" s="62" t="e">
        <f>IF(AND(BN$5=BV85,'【B1(3)】派遣・受入実績'!AJ94&lt;&gt;""),'【B1(3)】派遣・受入実績'!AJ94,"")</f>
        <v>#N/A</v>
      </c>
      <c r="BO85" s="62" t="e">
        <f>IF(AND(BP85&lt;&gt;"",COUNTIF(BP$6:BP84,BP85)=0),MAX($BO$6:BO84)+1,"")</f>
        <v>#N/A</v>
      </c>
      <c r="BP85" s="62" t="e">
        <f>IF(AND(BP$5=BV85,'【B1(3)】派遣・受入実績'!AJ94&lt;&gt;""),'【B1(3)】派遣・受入実績'!AJ94,"")</f>
        <v>#N/A</v>
      </c>
      <c r="BQ85" s="62" t="e">
        <f>IF(AND(BR85&lt;&gt;"",COUNTIF(BR$6:BR84,BR85)=0),MAX($BQ$6:BQ84)+1,"")</f>
        <v>#N/A</v>
      </c>
      <c r="BR85" s="62" t="e">
        <f>IF(AND(BR$5=BV85,'【B1(3)】派遣・受入実績'!AJ94&lt;&gt;""),'【B1(3)】派遣・受入実績'!AJ94,"")</f>
        <v>#N/A</v>
      </c>
      <c r="BS85" s="62" t="e">
        <f>IF(AND(BT85&lt;&gt;"",COUNTIF(BT$6:BT84,BT85)=0),MAX($BS$6:BS84)+1,"")</f>
        <v>#N/A</v>
      </c>
      <c r="BT85" s="62" t="e">
        <f>IF(AND(BT$5=BV85,'【B1(3)】派遣・受入実績'!AJ94&lt;&gt;""),'【B1(3)】派遣・受入実績'!AJ94,"")</f>
        <v>#N/A</v>
      </c>
      <c r="BV85" s="71">
        <f>'【B1(3)】派遣・受入実績'!D94</f>
        <v>0</v>
      </c>
      <c r="BW85" s="63">
        <f>'【B1(3)】派遣・受入実績'!F94</f>
        <v>0</v>
      </c>
      <c r="BX85" s="71" t="str">
        <f>IF('【B1(3)】派遣・受入実績'!T94="〇","有","")</f>
        <v/>
      </c>
      <c r="BY85" s="64" t="str">
        <f t="shared" si="22"/>
        <v>00</v>
      </c>
    </row>
    <row r="86" spans="9:77" ht="14.25" customHeight="1">
      <c r="I86" s="62"/>
      <c r="J86" s="62"/>
      <c r="K86" s="62"/>
      <c r="L86" s="62"/>
      <c r="M86" s="43"/>
      <c r="O86" s="62" t="str">
        <f>IF(OR('【B1(1)】日本側参加者リスト'!N91="",'【B1(1)】日本側参加者リスト'!AU91=1),"",'【B1(1)】日本側参加者リスト'!N91)</f>
        <v/>
      </c>
      <c r="P86" s="62" t="str">
        <f>IF(OR('【B1(2)】相手国側参加者リスト'!K91="",'【B1(2)】相手国側参加者リスト'!AU91=1),"",'【B1(2)】相手国側参加者リスト'!K91)</f>
        <v/>
      </c>
      <c r="AB86" s="46">
        <f>'【B1(4)】研究発表'!D94</f>
        <v>0</v>
      </c>
      <c r="AC86" s="71">
        <f>'【B1(4)】研究発表'!F94</f>
        <v>0</v>
      </c>
      <c r="AD86" s="46" t="str">
        <f>IF(MID(AC86,2,2)="学会",IF('【B1(4)】研究発表'!AL94="〇","〇",""),"")</f>
        <v/>
      </c>
      <c r="AE86" s="64" t="str">
        <f t="shared" si="23"/>
        <v>00</v>
      </c>
      <c r="AW86" s="33"/>
      <c r="AX86" s="33"/>
      <c r="AY86" s="33"/>
      <c r="AZ86" s="33"/>
      <c r="BA86" s="317"/>
      <c r="BB86" s="70">
        <v>81</v>
      </c>
      <c r="BC86" s="62" t="e">
        <f>IF(AND($BV86=$BC$4,$BW86="派遣＿相手国"),(DATEDIF('【B1(3)】派遣・受入実績'!$V95,'【B1(3)】派遣・受入実績'!$Y95,"d")),"")</f>
        <v>#N/A</v>
      </c>
      <c r="BD86" s="62" t="e">
        <f>IF(AND($BV86=$BD$4,$BW86="派遣＿相手国"),(DATEDIF('【B1(3)】派遣・受入実績'!$V95,'【B1(3)】派遣・受入実績'!$Y95,"d")),"")</f>
        <v>#N/A</v>
      </c>
      <c r="BE86" s="62" t="e">
        <f>IF(AND($BV86=$BE$4,$BW86="派遣＿相手国"),(DATEDIF('【B1(3)】派遣・受入実績'!$V95,'【B1(3)】派遣・受入実績'!$Y95,"d")),"")</f>
        <v>#N/A</v>
      </c>
      <c r="BF86" s="62" t="e">
        <f>IF(AND($BV86=$BF$4,$BW86="派遣＿相手国"),(DATEDIF('【B1(3)】派遣・受入実績'!$V95,'【B1(3)】派遣・受入実績'!$Y95,"d")),"")</f>
        <v>#N/A</v>
      </c>
      <c r="BG86" s="62" t="e">
        <f>IF(AND($BV86=$BG$4,CONCATENATE($BW86,$BX86)="受入有"),(DATEDIF('【B1(3)】派遣・受入実績'!$V95,'【B1(3)】派遣・受入実績'!$Y95,"d")),"")</f>
        <v>#N/A</v>
      </c>
      <c r="BH86" s="62" t="e">
        <f>IF(AND($BV86=$BH$4,CONCATENATE($BW86,$BX86)="受入有"),(DATEDIF('【B1(3)】派遣・受入実績'!$V95,'【B1(3)】派遣・受入実績'!$Y95,"d")),"")</f>
        <v>#N/A</v>
      </c>
      <c r="BI86" s="62" t="e">
        <f>IF(AND($BV86=$BI$4,CONCATENATE($BW86,$BX86)="受入有"),(DATEDIF('【B1(3)】派遣・受入実績'!$V95,'【B1(3)】派遣・受入実績'!$Y95,"d")),"")</f>
        <v>#N/A</v>
      </c>
      <c r="BJ86" s="62" t="e">
        <f>IF(AND($BV86=$BJ$4,CONCATENATE($BW86,$BX86)="受入有"),(DATEDIF('【B1(3)】派遣・受入実績'!$V95,'【B1(3)】派遣・受入実績'!$Y95,"d")),"")</f>
        <v>#N/A</v>
      </c>
      <c r="BL86" s="70">
        <v>81</v>
      </c>
      <c r="BM86" s="62" t="e">
        <f>IF(AND(BN86&lt;&gt;"",COUNTIF(BN$6:BN85,BN86)=0),MAX($BM$6:BM85)+1,"")</f>
        <v>#N/A</v>
      </c>
      <c r="BN86" s="62" t="e">
        <f>IF(AND(BN$5=BV86,'【B1(3)】派遣・受入実績'!AJ95&lt;&gt;""),'【B1(3)】派遣・受入実績'!AJ95,"")</f>
        <v>#N/A</v>
      </c>
      <c r="BO86" s="62" t="e">
        <f>IF(AND(BP86&lt;&gt;"",COUNTIF(BP$6:BP85,BP86)=0),MAX($BO$6:BO85)+1,"")</f>
        <v>#N/A</v>
      </c>
      <c r="BP86" s="62" t="e">
        <f>IF(AND(BP$5=BV86,'【B1(3)】派遣・受入実績'!AJ95&lt;&gt;""),'【B1(3)】派遣・受入実績'!AJ95,"")</f>
        <v>#N/A</v>
      </c>
      <c r="BQ86" s="62" t="e">
        <f>IF(AND(BR86&lt;&gt;"",COUNTIF(BR$6:BR85,BR86)=0),MAX($BQ$6:BQ85)+1,"")</f>
        <v>#N/A</v>
      </c>
      <c r="BR86" s="62" t="e">
        <f>IF(AND(BR$5=BV86,'【B1(3)】派遣・受入実績'!AJ95&lt;&gt;""),'【B1(3)】派遣・受入実績'!AJ95,"")</f>
        <v>#N/A</v>
      </c>
      <c r="BS86" s="62" t="e">
        <f>IF(AND(BT86&lt;&gt;"",COUNTIF(BT$6:BT85,BT86)=0),MAX($BS$6:BS85)+1,"")</f>
        <v>#N/A</v>
      </c>
      <c r="BT86" s="62" t="e">
        <f>IF(AND(BT$5=BV86,'【B1(3)】派遣・受入実績'!AJ95&lt;&gt;""),'【B1(3)】派遣・受入実績'!AJ95,"")</f>
        <v>#N/A</v>
      </c>
      <c r="BV86" s="71">
        <f>'【B1(3)】派遣・受入実績'!D95</f>
        <v>0</v>
      </c>
      <c r="BW86" s="63">
        <f>'【B1(3)】派遣・受入実績'!F95</f>
        <v>0</v>
      </c>
      <c r="BX86" s="71" t="str">
        <f>IF('【B1(3)】派遣・受入実績'!T95="〇","有","")</f>
        <v/>
      </c>
      <c r="BY86" s="64" t="str">
        <f t="shared" si="22"/>
        <v>00</v>
      </c>
    </row>
    <row r="87" spans="9:77" ht="14.25" customHeight="1">
      <c r="I87" s="62"/>
      <c r="J87" s="62"/>
      <c r="K87" s="62"/>
      <c r="L87" s="62"/>
      <c r="M87" s="43"/>
      <c r="O87" s="62" t="str">
        <f>IF(OR('【B1(1)】日本側参加者リスト'!N92="",'【B1(1)】日本側参加者リスト'!AU92=1),"",'【B1(1)】日本側参加者リスト'!N92)</f>
        <v/>
      </c>
      <c r="P87" s="62" t="str">
        <f>IF(OR('【B1(2)】相手国側参加者リスト'!K92="",'【B1(2)】相手国側参加者リスト'!AU92=1),"",'【B1(2)】相手国側参加者リスト'!K92)</f>
        <v/>
      </c>
      <c r="AB87" s="46">
        <f>'【B1(4)】研究発表'!D95</f>
        <v>0</v>
      </c>
      <c r="AC87" s="71">
        <f>'【B1(4)】研究発表'!F95</f>
        <v>0</v>
      </c>
      <c r="AD87" s="46" t="str">
        <f>IF(MID(AC87,2,2)="学会",IF('【B1(4)】研究発表'!AL95="〇","〇",""),"")</f>
        <v/>
      </c>
      <c r="AE87" s="64" t="str">
        <f t="shared" si="23"/>
        <v>00</v>
      </c>
      <c r="AW87" s="33"/>
      <c r="AX87" s="33"/>
      <c r="AY87" s="33"/>
      <c r="AZ87" s="33"/>
      <c r="BA87" s="317"/>
      <c r="BB87" s="70">
        <v>82</v>
      </c>
      <c r="BC87" s="62" t="e">
        <f>IF(AND($BV87=$BC$4,$BW87="派遣＿相手国"),(DATEDIF('【B1(3)】派遣・受入実績'!$V96,'【B1(3)】派遣・受入実績'!$Y96,"d")),"")</f>
        <v>#N/A</v>
      </c>
      <c r="BD87" s="62" t="e">
        <f>IF(AND($BV87=$BD$4,$BW87="派遣＿相手国"),(DATEDIF('【B1(3)】派遣・受入実績'!$V96,'【B1(3)】派遣・受入実績'!$Y96,"d")),"")</f>
        <v>#N/A</v>
      </c>
      <c r="BE87" s="62" t="e">
        <f>IF(AND($BV87=$BE$4,$BW87="派遣＿相手国"),(DATEDIF('【B1(3)】派遣・受入実績'!$V96,'【B1(3)】派遣・受入実績'!$Y96,"d")),"")</f>
        <v>#N/A</v>
      </c>
      <c r="BF87" s="62" t="e">
        <f>IF(AND($BV87=$BF$4,$BW87="派遣＿相手国"),(DATEDIF('【B1(3)】派遣・受入実績'!$V96,'【B1(3)】派遣・受入実績'!$Y96,"d")),"")</f>
        <v>#N/A</v>
      </c>
      <c r="BG87" s="62" t="e">
        <f>IF(AND($BV87=$BG$4,CONCATENATE($BW87,$BX87)="受入有"),(DATEDIF('【B1(3)】派遣・受入実績'!$V96,'【B1(3)】派遣・受入実績'!$Y96,"d")),"")</f>
        <v>#N/A</v>
      </c>
      <c r="BH87" s="62" t="e">
        <f>IF(AND($BV87=$BH$4,CONCATENATE($BW87,$BX87)="受入有"),(DATEDIF('【B1(3)】派遣・受入実績'!$V96,'【B1(3)】派遣・受入実績'!$Y96,"d")),"")</f>
        <v>#N/A</v>
      </c>
      <c r="BI87" s="62" t="e">
        <f>IF(AND($BV87=$BI$4,CONCATENATE($BW87,$BX87)="受入有"),(DATEDIF('【B1(3)】派遣・受入実績'!$V96,'【B1(3)】派遣・受入実績'!$Y96,"d")),"")</f>
        <v>#N/A</v>
      </c>
      <c r="BJ87" s="62" t="e">
        <f>IF(AND($BV87=$BJ$4,CONCATENATE($BW87,$BX87)="受入有"),(DATEDIF('【B1(3)】派遣・受入実績'!$V96,'【B1(3)】派遣・受入実績'!$Y96,"d")),"")</f>
        <v>#N/A</v>
      </c>
      <c r="BL87" s="70">
        <v>82</v>
      </c>
      <c r="BM87" s="62" t="e">
        <f>IF(AND(BN87&lt;&gt;"",COUNTIF(BN$6:BN86,BN87)=0),MAX($BM$6:BM86)+1,"")</f>
        <v>#N/A</v>
      </c>
      <c r="BN87" s="62" t="e">
        <f>IF(AND(BN$5=BV87,'【B1(3)】派遣・受入実績'!AJ96&lt;&gt;""),'【B1(3)】派遣・受入実績'!AJ96,"")</f>
        <v>#N/A</v>
      </c>
      <c r="BO87" s="62" t="e">
        <f>IF(AND(BP87&lt;&gt;"",COUNTIF(BP$6:BP86,BP87)=0),MAX($BO$6:BO86)+1,"")</f>
        <v>#N/A</v>
      </c>
      <c r="BP87" s="62" t="e">
        <f>IF(AND(BP$5=BV87,'【B1(3)】派遣・受入実績'!AJ96&lt;&gt;""),'【B1(3)】派遣・受入実績'!AJ96,"")</f>
        <v>#N/A</v>
      </c>
      <c r="BQ87" s="62" t="e">
        <f>IF(AND(BR87&lt;&gt;"",COUNTIF(BR$6:BR86,BR87)=0),MAX($BQ$6:BQ86)+1,"")</f>
        <v>#N/A</v>
      </c>
      <c r="BR87" s="62" t="e">
        <f>IF(AND(BR$5=BV87,'【B1(3)】派遣・受入実績'!AJ96&lt;&gt;""),'【B1(3)】派遣・受入実績'!AJ96,"")</f>
        <v>#N/A</v>
      </c>
      <c r="BS87" s="62" t="e">
        <f>IF(AND(BT87&lt;&gt;"",COUNTIF(BT$6:BT86,BT87)=0),MAX($BS$6:BS86)+1,"")</f>
        <v>#N/A</v>
      </c>
      <c r="BT87" s="62" t="e">
        <f>IF(AND(BT$5=BV87,'【B1(3)】派遣・受入実績'!AJ96&lt;&gt;""),'【B1(3)】派遣・受入実績'!AJ96,"")</f>
        <v>#N/A</v>
      </c>
      <c r="BV87" s="71">
        <f>'【B1(3)】派遣・受入実績'!D96</f>
        <v>0</v>
      </c>
      <c r="BW87" s="63">
        <f>'【B1(3)】派遣・受入実績'!F96</f>
        <v>0</v>
      </c>
      <c r="BX87" s="71" t="str">
        <f>IF('【B1(3)】派遣・受入実績'!T96="〇","有","")</f>
        <v/>
      </c>
      <c r="BY87" s="64" t="str">
        <f t="shared" si="22"/>
        <v>00</v>
      </c>
    </row>
    <row r="88" spans="9:77" ht="14.25" customHeight="1">
      <c r="I88" s="62"/>
      <c r="J88" s="62"/>
      <c r="K88" s="62"/>
      <c r="L88" s="62"/>
      <c r="M88" s="43"/>
      <c r="O88" s="62" t="str">
        <f>IF(OR('【B1(1)】日本側参加者リスト'!N93="",'【B1(1)】日本側参加者リスト'!AU93=1),"",'【B1(1)】日本側参加者リスト'!N93)</f>
        <v/>
      </c>
      <c r="P88" s="62" t="str">
        <f>IF(OR('【B1(2)】相手国側参加者リスト'!K93="",'【B1(2)】相手国側参加者リスト'!AU93=1),"",'【B1(2)】相手国側参加者リスト'!K93)</f>
        <v/>
      </c>
      <c r="AB88" s="46">
        <f>'【B1(4)】研究発表'!D96</f>
        <v>0</v>
      </c>
      <c r="AC88" s="71">
        <f>'【B1(4)】研究発表'!F96</f>
        <v>0</v>
      </c>
      <c r="AD88" s="46" t="str">
        <f>IF(MID(AC88,2,2)="学会",IF('【B1(4)】研究発表'!AL96="〇","〇",""),"")</f>
        <v/>
      </c>
      <c r="AE88" s="64" t="str">
        <f t="shared" si="23"/>
        <v>00</v>
      </c>
      <c r="AW88" s="33"/>
      <c r="AX88" s="33"/>
      <c r="AY88" s="33"/>
      <c r="AZ88" s="33"/>
      <c r="BA88" s="317"/>
      <c r="BB88" s="70">
        <v>83</v>
      </c>
      <c r="BC88" s="62" t="e">
        <f>IF(AND($BV88=$BC$4,$BW88="派遣＿相手国"),(DATEDIF('【B1(3)】派遣・受入実績'!$V97,'【B1(3)】派遣・受入実績'!$Y97,"d")),"")</f>
        <v>#N/A</v>
      </c>
      <c r="BD88" s="62" t="e">
        <f>IF(AND($BV88=$BD$4,$BW88="派遣＿相手国"),(DATEDIF('【B1(3)】派遣・受入実績'!$V97,'【B1(3)】派遣・受入実績'!$Y97,"d")),"")</f>
        <v>#N/A</v>
      </c>
      <c r="BE88" s="62" t="e">
        <f>IF(AND($BV88=$BE$4,$BW88="派遣＿相手国"),(DATEDIF('【B1(3)】派遣・受入実績'!$V97,'【B1(3)】派遣・受入実績'!$Y97,"d")),"")</f>
        <v>#N/A</v>
      </c>
      <c r="BF88" s="62" t="e">
        <f>IF(AND($BV88=$BF$4,$BW88="派遣＿相手国"),(DATEDIF('【B1(3)】派遣・受入実績'!$V97,'【B1(3)】派遣・受入実績'!$Y97,"d")),"")</f>
        <v>#N/A</v>
      </c>
      <c r="BG88" s="62" t="e">
        <f>IF(AND($BV88=$BG$4,CONCATENATE($BW88,$BX88)="受入有"),(DATEDIF('【B1(3)】派遣・受入実績'!$V97,'【B1(3)】派遣・受入実績'!$Y97,"d")),"")</f>
        <v>#N/A</v>
      </c>
      <c r="BH88" s="62" t="e">
        <f>IF(AND($BV88=$BH$4,CONCATENATE($BW88,$BX88)="受入有"),(DATEDIF('【B1(3)】派遣・受入実績'!$V97,'【B1(3)】派遣・受入実績'!$Y97,"d")),"")</f>
        <v>#N/A</v>
      </c>
      <c r="BI88" s="62" t="e">
        <f>IF(AND($BV88=$BI$4,CONCATENATE($BW88,$BX88)="受入有"),(DATEDIF('【B1(3)】派遣・受入実績'!$V97,'【B1(3)】派遣・受入実績'!$Y97,"d")),"")</f>
        <v>#N/A</v>
      </c>
      <c r="BJ88" s="62" t="e">
        <f>IF(AND($BV88=$BJ$4,CONCATENATE($BW88,$BX88)="受入有"),(DATEDIF('【B1(3)】派遣・受入実績'!$V97,'【B1(3)】派遣・受入実績'!$Y97,"d")),"")</f>
        <v>#N/A</v>
      </c>
      <c r="BL88" s="70">
        <v>83</v>
      </c>
      <c r="BM88" s="62" t="e">
        <f>IF(AND(BN88&lt;&gt;"",COUNTIF(BN$6:BN87,BN88)=0),MAX($BM$6:BM87)+1,"")</f>
        <v>#N/A</v>
      </c>
      <c r="BN88" s="62" t="e">
        <f>IF(AND(BN$5=BV88,'【B1(3)】派遣・受入実績'!AJ97&lt;&gt;""),'【B1(3)】派遣・受入実績'!AJ97,"")</f>
        <v>#N/A</v>
      </c>
      <c r="BO88" s="62" t="e">
        <f>IF(AND(BP88&lt;&gt;"",COUNTIF(BP$6:BP87,BP88)=0),MAX($BO$6:BO87)+1,"")</f>
        <v>#N/A</v>
      </c>
      <c r="BP88" s="62" t="e">
        <f>IF(AND(BP$5=BV88,'【B1(3)】派遣・受入実績'!AJ97&lt;&gt;""),'【B1(3)】派遣・受入実績'!AJ97,"")</f>
        <v>#N/A</v>
      </c>
      <c r="BQ88" s="62" t="e">
        <f>IF(AND(BR88&lt;&gt;"",COUNTIF(BR$6:BR87,BR88)=0),MAX($BQ$6:BQ87)+1,"")</f>
        <v>#N/A</v>
      </c>
      <c r="BR88" s="62" t="e">
        <f>IF(AND(BR$5=BV88,'【B1(3)】派遣・受入実績'!AJ97&lt;&gt;""),'【B1(3)】派遣・受入実績'!AJ97,"")</f>
        <v>#N/A</v>
      </c>
      <c r="BS88" s="62" t="e">
        <f>IF(AND(BT88&lt;&gt;"",COUNTIF(BT$6:BT87,BT88)=0),MAX($BS$6:BS87)+1,"")</f>
        <v>#N/A</v>
      </c>
      <c r="BT88" s="62" t="e">
        <f>IF(AND(BT$5=BV88,'【B1(3)】派遣・受入実績'!AJ97&lt;&gt;""),'【B1(3)】派遣・受入実績'!AJ97,"")</f>
        <v>#N/A</v>
      </c>
      <c r="BV88" s="71">
        <f>'【B1(3)】派遣・受入実績'!D97</f>
        <v>0</v>
      </c>
      <c r="BW88" s="63">
        <f>'【B1(3)】派遣・受入実績'!F97</f>
        <v>0</v>
      </c>
      <c r="BX88" s="71" t="str">
        <f>IF('【B1(3)】派遣・受入実績'!T97="〇","有","")</f>
        <v/>
      </c>
      <c r="BY88" s="64" t="str">
        <f t="shared" si="22"/>
        <v>00</v>
      </c>
    </row>
    <row r="89" spans="9:77" ht="14.25" customHeight="1">
      <c r="I89" s="62"/>
      <c r="J89" s="62"/>
      <c r="K89" s="62"/>
      <c r="L89" s="62"/>
      <c r="M89" s="43"/>
      <c r="O89" s="62" t="str">
        <f>IF(OR('【B1(1)】日本側参加者リスト'!N94="",'【B1(1)】日本側参加者リスト'!AU94=1),"",'【B1(1)】日本側参加者リスト'!N94)</f>
        <v/>
      </c>
      <c r="P89" s="62" t="str">
        <f>IF(OR('【B1(2)】相手国側参加者リスト'!K94="",'【B1(2)】相手国側参加者リスト'!AU94=1),"",'【B1(2)】相手国側参加者リスト'!K94)</f>
        <v/>
      </c>
      <c r="AB89" s="46">
        <f>'【B1(4)】研究発表'!D97</f>
        <v>0</v>
      </c>
      <c r="AC89" s="71">
        <f>'【B1(4)】研究発表'!F97</f>
        <v>0</v>
      </c>
      <c r="AD89" s="46" t="str">
        <f>IF(MID(AC89,2,2)="学会",IF('【B1(4)】研究発表'!AL97="〇","〇",""),"")</f>
        <v/>
      </c>
      <c r="AE89" s="64" t="str">
        <f t="shared" si="23"/>
        <v>00</v>
      </c>
      <c r="AW89" s="33"/>
      <c r="AX89" s="33"/>
      <c r="AY89" s="33"/>
      <c r="AZ89" s="33"/>
      <c r="BA89" s="317"/>
      <c r="BB89" s="70">
        <v>84</v>
      </c>
      <c r="BC89" s="62" t="e">
        <f>IF(AND($BV89=$BC$4,$BW89="派遣＿相手国"),(DATEDIF('【B1(3)】派遣・受入実績'!$V98,'【B1(3)】派遣・受入実績'!$Y98,"d")),"")</f>
        <v>#N/A</v>
      </c>
      <c r="BD89" s="62" t="e">
        <f>IF(AND($BV89=$BD$4,$BW89="派遣＿相手国"),(DATEDIF('【B1(3)】派遣・受入実績'!$V98,'【B1(3)】派遣・受入実績'!$Y98,"d")),"")</f>
        <v>#N/A</v>
      </c>
      <c r="BE89" s="62" t="e">
        <f>IF(AND($BV89=$BE$4,$BW89="派遣＿相手国"),(DATEDIF('【B1(3)】派遣・受入実績'!$V98,'【B1(3)】派遣・受入実績'!$Y98,"d")),"")</f>
        <v>#N/A</v>
      </c>
      <c r="BF89" s="62" t="e">
        <f>IF(AND($BV89=$BF$4,$BW89="派遣＿相手国"),(DATEDIF('【B1(3)】派遣・受入実績'!$V98,'【B1(3)】派遣・受入実績'!$Y98,"d")),"")</f>
        <v>#N/A</v>
      </c>
      <c r="BG89" s="62" t="e">
        <f>IF(AND($BV89=$BG$4,CONCATENATE($BW89,$BX89)="受入有"),(DATEDIF('【B1(3)】派遣・受入実績'!$V98,'【B1(3)】派遣・受入実績'!$Y98,"d")),"")</f>
        <v>#N/A</v>
      </c>
      <c r="BH89" s="62" t="e">
        <f>IF(AND($BV89=$BH$4,CONCATENATE($BW89,$BX89)="受入有"),(DATEDIF('【B1(3)】派遣・受入実績'!$V98,'【B1(3)】派遣・受入実績'!$Y98,"d")),"")</f>
        <v>#N/A</v>
      </c>
      <c r="BI89" s="62" t="e">
        <f>IF(AND($BV89=$BI$4,CONCATENATE($BW89,$BX89)="受入有"),(DATEDIF('【B1(3)】派遣・受入実績'!$V98,'【B1(3)】派遣・受入実績'!$Y98,"d")),"")</f>
        <v>#N/A</v>
      </c>
      <c r="BJ89" s="62" t="e">
        <f>IF(AND($BV89=$BJ$4,CONCATENATE($BW89,$BX89)="受入有"),(DATEDIF('【B1(3)】派遣・受入実績'!$V98,'【B1(3)】派遣・受入実績'!$Y98,"d")),"")</f>
        <v>#N/A</v>
      </c>
      <c r="BL89" s="70">
        <v>84</v>
      </c>
      <c r="BM89" s="62" t="e">
        <f>IF(AND(BN89&lt;&gt;"",COUNTIF(BN$6:BN88,BN89)=0),MAX($BM$6:BM88)+1,"")</f>
        <v>#N/A</v>
      </c>
      <c r="BN89" s="62" t="e">
        <f>IF(AND(BN$5=BV89,'【B1(3)】派遣・受入実績'!AJ98&lt;&gt;""),'【B1(3)】派遣・受入実績'!AJ98,"")</f>
        <v>#N/A</v>
      </c>
      <c r="BO89" s="62" t="e">
        <f>IF(AND(BP89&lt;&gt;"",COUNTIF(BP$6:BP88,BP89)=0),MAX($BO$6:BO88)+1,"")</f>
        <v>#N/A</v>
      </c>
      <c r="BP89" s="62" t="e">
        <f>IF(AND(BP$5=BV89,'【B1(3)】派遣・受入実績'!AJ98&lt;&gt;""),'【B1(3)】派遣・受入実績'!AJ98,"")</f>
        <v>#N/A</v>
      </c>
      <c r="BQ89" s="62" t="e">
        <f>IF(AND(BR89&lt;&gt;"",COUNTIF(BR$6:BR88,BR89)=0),MAX($BQ$6:BQ88)+1,"")</f>
        <v>#N/A</v>
      </c>
      <c r="BR89" s="62" t="e">
        <f>IF(AND(BR$5=BV89,'【B1(3)】派遣・受入実績'!AJ98&lt;&gt;""),'【B1(3)】派遣・受入実績'!AJ98,"")</f>
        <v>#N/A</v>
      </c>
      <c r="BS89" s="62" t="e">
        <f>IF(AND(BT89&lt;&gt;"",COUNTIF(BT$6:BT88,BT89)=0),MAX($BS$6:BS88)+1,"")</f>
        <v>#N/A</v>
      </c>
      <c r="BT89" s="62" t="e">
        <f>IF(AND(BT$5=BV89,'【B1(3)】派遣・受入実績'!AJ98&lt;&gt;""),'【B1(3)】派遣・受入実績'!AJ98,"")</f>
        <v>#N/A</v>
      </c>
      <c r="BV89" s="71">
        <f>'【B1(3)】派遣・受入実績'!D98</f>
        <v>0</v>
      </c>
      <c r="BW89" s="63">
        <f>'【B1(3)】派遣・受入実績'!F98</f>
        <v>0</v>
      </c>
      <c r="BX89" s="71" t="str">
        <f>IF('【B1(3)】派遣・受入実績'!T98="〇","有","")</f>
        <v/>
      </c>
      <c r="BY89" s="64" t="str">
        <f t="shared" si="22"/>
        <v>00</v>
      </c>
    </row>
    <row r="90" spans="9:77" ht="14.25" customHeight="1">
      <c r="I90" s="62"/>
      <c r="J90" s="62"/>
      <c r="K90" s="62"/>
      <c r="L90" s="62"/>
      <c r="M90" s="43"/>
      <c r="O90" s="62" t="str">
        <f>IF(OR('【B1(1)】日本側参加者リスト'!N95="",'【B1(1)】日本側参加者リスト'!AU95=1),"",'【B1(1)】日本側参加者リスト'!N95)</f>
        <v/>
      </c>
      <c r="P90" s="62" t="str">
        <f>IF(OR('【B1(2)】相手国側参加者リスト'!K95="",'【B1(2)】相手国側参加者リスト'!AU95=1),"",'【B1(2)】相手国側参加者リスト'!K95)</f>
        <v/>
      </c>
      <c r="AB90" s="46">
        <f>'【B1(4)】研究発表'!D98</f>
        <v>0</v>
      </c>
      <c r="AC90" s="71">
        <f>'【B1(4)】研究発表'!F98</f>
        <v>0</v>
      </c>
      <c r="AD90" s="46" t="str">
        <f>IF(MID(AC90,2,2)="学会",IF('【B1(4)】研究発表'!AL98="〇","〇",""),"")</f>
        <v/>
      </c>
      <c r="AE90" s="64" t="str">
        <f t="shared" si="23"/>
        <v>00</v>
      </c>
      <c r="AW90" s="33"/>
      <c r="AX90" s="33"/>
      <c r="AY90" s="33"/>
      <c r="AZ90" s="33"/>
      <c r="BA90" s="317"/>
      <c r="BB90" s="70">
        <v>85</v>
      </c>
      <c r="BC90" s="62" t="e">
        <f>IF(AND($BV90=$BC$4,$BW90="派遣＿相手国"),(DATEDIF('【B1(3)】派遣・受入実績'!$V99,'【B1(3)】派遣・受入実績'!$Y99,"d")),"")</f>
        <v>#N/A</v>
      </c>
      <c r="BD90" s="62" t="e">
        <f>IF(AND($BV90=$BD$4,$BW90="派遣＿相手国"),(DATEDIF('【B1(3)】派遣・受入実績'!$V99,'【B1(3)】派遣・受入実績'!$Y99,"d")),"")</f>
        <v>#N/A</v>
      </c>
      <c r="BE90" s="62" t="e">
        <f>IF(AND($BV90=$BE$4,$BW90="派遣＿相手国"),(DATEDIF('【B1(3)】派遣・受入実績'!$V99,'【B1(3)】派遣・受入実績'!$Y99,"d")),"")</f>
        <v>#N/A</v>
      </c>
      <c r="BF90" s="62" t="e">
        <f>IF(AND($BV90=$BF$4,$BW90="派遣＿相手国"),(DATEDIF('【B1(3)】派遣・受入実績'!$V99,'【B1(3)】派遣・受入実績'!$Y99,"d")),"")</f>
        <v>#N/A</v>
      </c>
      <c r="BG90" s="62" t="e">
        <f>IF(AND($BV90=$BG$4,CONCATENATE($BW90,$BX90)="受入有"),(DATEDIF('【B1(3)】派遣・受入実績'!$V99,'【B1(3)】派遣・受入実績'!$Y99,"d")),"")</f>
        <v>#N/A</v>
      </c>
      <c r="BH90" s="62" t="e">
        <f>IF(AND($BV90=$BH$4,CONCATENATE($BW90,$BX90)="受入有"),(DATEDIF('【B1(3)】派遣・受入実績'!$V99,'【B1(3)】派遣・受入実績'!$Y99,"d")),"")</f>
        <v>#N/A</v>
      </c>
      <c r="BI90" s="62" t="e">
        <f>IF(AND($BV90=$BI$4,CONCATENATE($BW90,$BX90)="受入有"),(DATEDIF('【B1(3)】派遣・受入実績'!$V99,'【B1(3)】派遣・受入実績'!$Y99,"d")),"")</f>
        <v>#N/A</v>
      </c>
      <c r="BJ90" s="62" t="e">
        <f>IF(AND($BV90=$BJ$4,CONCATENATE($BW90,$BX90)="受入有"),(DATEDIF('【B1(3)】派遣・受入実績'!$V99,'【B1(3)】派遣・受入実績'!$Y99,"d")),"")</f>
        <v>#N/A</v>
      </c>
      <c r="BL90" s="70">
        <v>85</v>
      </c>
      <c r="BM90" s="62" t="e">
        <f>IF(AND(BN90&lt;&gt;"",COUNTIF(BN$6:BN89,BN90)=0),MAX($BM$6:BM89)+1,"")</f>
        <v>#N/A</v>
      </c>
      <c r="BN90" s="62" t="e">
        <f>IF(AND(BN$5=BV90,'【B1(3)】派遣・受入実績'!AJ99&lt;&gt;""),'【B1(3)】派遣・受入実績'!AJ99,"")</f>
        <v>#N/A</v>
      </c>
      <c r="BO90" s="62" t="e">
        <f>IF(AND(BP90&lt;&gt;"",COUNTIF(BP$6:BP89,BP90)=0),MAX($BO$6:BO89)+1,"")</f>
        <v>#N/A</v>
      </c>
      <c r="BP90" s="62" t="e">
        <f>IF(AND(BP$5=BV90,'【B1(3)】派遣・受入実績'!AJ99&lt;&gt;""),'【B1(3)】派遣・受入実績'!AJ99,"")</f>
        <v>#N/A</v>
      </c>
      <c r="BQ90" s="62" t="e">
        <f>IF(AND(BR90&lt;&gt;"",COUNTIF(BR$6:BR89,BR90)=0),MAX($BQ$6:BQ89)+1,"")</f>
        <v>#N/A</v>
      </c>
      <c r="BR90" s="62" t="e">
        <f>IF(AND(BR$5=BV90,'【B1(3)】派遣・受入実績'!AJ99&lt;&gt;""),'【B1(3)】派遣・受入実績'!AJ99,"")</f>
        <v>#N/A</v>
      </c>
      <c r="BS90" s="62" t="e">
        <f>IF(AND(BT90&lt;&gt;"",COUNTIF(BT$6:BT89,BT90)=0),MAX($BS$6:BS89)+1,"")</f>
        <v>#N/A</v>
      </c>
      <c r="BT90" s="62" t="e">
        <f>IF(AND(BT$5=BV90,'【B1(3)】派遣・受入実績'!AJ99&lt;&gt;""),'【B1(3)】派遣・受入実績'!AJ99,"")</f>
        <v>#N/A</v>
      </c>
      <c r="BV90" s="71">
        <f>'【B1(3)】派遣・受入実績'!D99</f>
        <v>0</v>
      </c>
      <c r="BW90" s="63">
        <f>'【B1(3)】派遣・受入実績'!F99</f>
        <v>0</v>
      </c>
      <c r="BX90" s="71" t="str">
        <f>IF('【B1(3)】派遣・受入実績'!T99="〇","有","")</f>
        <v/>
      </c>
      <c r="BY90" s="64" t="str">
        <f t="shared" si="22"/>
        <v>00</v>
      </c>
    </row>
    <row r="91" spans="9:77" ht="14.25" customHeight="1">
      <c r="I91" s="62"/>
      <c r="J91" s="62"/>
      <c r="K91" s="62"/>
      <c r="L91" s="62"/>
      <c r="M91" s="43"/>
      <c r="O91" s="62" t="str">
        <f>IF(OR('【B1(1)】日本側参加者リスト'!N96="",'【B1(1)】日本側参加者リスト'!AU96=1),"",'【B1(1)】日本側参加者リスト'!N96)</f>
        <v/>
      </c>
      <c r="P91" s="62" t="str">
        <f>IF(OR('【B1(2)】相手国側参加者リスト'!K96="",'【B1(2)】相手国側参加者リスト'!AU96=1),"",'【B1(2)】相手国側参加者リスト'!K96)</f>
        <v/>
      </c>
      <c r="AB91" s="46">
        <f>'【B1(4)】研究発表'!D99</f>
        <v>0</v>
      </c>
      <c r="AC91" s="71">
        <f>'【B1(4)】研究発表'!F99</f>
        <v>0</v>
      </c>
      <c r="AD91" s="46" t="str">
        <f>IF(MID(AC91,2,2)="学会",IF('【B1(4)】研究発表'!AL99="〇","〇",""),"")</f>
        <v/>
      </c>
      <c r="AE91" s="64" t="str">
        <f t="shared" si="23"/>
        <v>00</v>
      </c>
      <c r="AW91" s="33"/>
      <c r="AX91" s="33"/>
      <c r="AY91" s="33"/>
      <c r="AZ91" s="33"/>
      <c r="BA91" s="317"/>
      <c r="BB91" s="70">
        <v>86</v>
      </c>
      <c r="BC91" s="62" t="e">
        <f>IF(AND($BV91=$BC$4,$BW91="派遣＿相手国"),(DATEDIF('【B1(3)】派遣・受入実績'!$V100,'【B1(3)】派遣・受入実績'!$Y100,"d")),"")</f>
        <v>#N/A</v>
      </c>
      <c r="BD91" s="62" t="e">
        <f>IF(AND($BV91=$BD$4,$BW91="派遣＿相手国"),(DATEDIF('【B1(3)】派遣・受入実績'!$V100,'【B1(3)】派遣・受入実績'!$Y100,"d")),"")</f>
        <v>#N/A</v>
      </c>
      <c r="BE91" s="62" t="e">
        <f>IF(AND($BV91=$BE$4,$BW91="派遣＿相手国"),(DATEDIF('【B1(3)】派遣・受入実績'!$V100,'【B1(3)】派遣・受入実績'!$Y100,"d")),"")</f>
        <v>#N/A</v>
      </c>
      <c r="BF91" s="62" t="e">
        <f>IF(AND($BV91=$BF$4,$BW91="派遣＿相手国"),(DATEDIF('【B1(3)】派遣・受入実績'!$V100,'【B1(3)】派遣・受入実績'!$Y100,"d")),"")</f>
        <v>#N/A</v>
      </c>
      <c r="BG91" s="62" t="e">
        <f>IF(AND($BV91=$BG$4,CONCATENATE($BW91,$BX91)="受入有"),(DATEDIF('【B1(3)】派遣・受入実績'!$V100,'【B1(3)】派遣・受入実績'!$Y100,"d")),"")</f>
        <v>#N/A</v>
      </c>
      <c r="BH91" s="62" t="e">
        <f>IF(AND($BV91=$BH$4,CONCATENATE($BW91,$BX91)="受入有"),(DATEDIF('【B1(3)】派遣・受入実績'!$V100,'【B1(3)】派遣・受入実績'!$Y100,"d")),"")</f>
        <v>#N/A</v>
      </c>
      <c r="BI91" s="62" t="e">
        <f>IF(AND($BV91=$BI$4,CONCATENATE($BW91,$BX91)="受入有"),(DATEDIF('【B1(3)】派遣・受入実績'!$V100,'【B1(3)】派遣・受入実績'!$Y100,"d")),"")</f>
        <v>#N/A</v>
      </c>
      <c r="BJ91" s="62" t="e">
        <f>IF(AND($BV91=$BJ$4,CONCATENATE($BW91,$BX91)="受入有"),(DATEDIF('【B1(3)】派遣・受入実績'!$V100,'【B1(3)】派遣・受入実績'!$Y100,"d")),"")</f>
        <v>#N/A</v>
      </c>
      <c r="BL91" s="70">
        <v>86</v>
      </c>
      <c r="BM91" s="62" t="e">
        <f>IF(AND(BN91&lt;&gt;"",COUNTIF(BN$6:BN90,BN91)=0),MAX($BM$6:BM90)+1,"")</f>
        <v>#N/A</v>
      </c>
      <c r="BN91" s="62" t="e">
        <f>IF(AND(BN$5=BV91,'【B1(3)】派遣・受入実績'!AJ100&lt;&gt;""),'【B1(3)】派遣・受入実績'!AJ100,"")</f>
        <v>#N/A</v>
      </c>
      <c r="BO91" s="62" t="e">
        <f>IF(AND(BP91&lt;&gt;"",COUNTIF(BP$6:BP90,BP91)=0),MAX($BO$6:BO90)+1,"")</f>
        <v>#N/A</v>
      </c>
      <c r="BP91" s="62" t="e">
        <f>IF(AND(BP$5=BV91,'【B1(3)】派遣・受入実績'!AJ100&lt;&gt;""),'【B1(3)】派遣・受入実績'!AJ100,"")</f>
        <v>#N/A</v>
      </c>
      <c r="BQ91" s="62" t="e">
        <f>IF(AND(BR91&lt;&gt;"",COUNTIF(BR$6:BR90,BR91)=0),MAX($BQ$6:BQ90)+1,"")</f>
        <v>#N/A</v>
      </c>
      <c r="BR91" s="62" t="e">
        <f>IF(AND(BR$5=BV91,'【B1(3)】派遣・受入実績'!AJ100&lt;&gt;""),'【B1(3)】派遣・受入実績'!AJ100,"")</f>
        <v>#N/A</v>
      </c>
      <c r="BS91" s="62" t="e">
        <f>IF(AND(BT91&lt;&gt;"",COUNTIF(BT$6:BT90,BT91)=0),MAX($BS$6:BS90)+1,"")</f>
        <v>#N/A</v>
      </c>
      <c r="BT91" s="62" t="e">
        <f>IF(AND(BT$5=BV91,'【B1(3)】派遣・受入実績'!AJ100&lt;&gt;""),'【B1(3)】派遣・受入実績'!AJ100,"")</f>
        <v>#N/A</v>
      </c>
      <c r="BV91" s="71">
        <f>'【B1(3)】派遣・受入実績'!D100</f>
        <v>0</v>
      </c>
      <c r="BW91" s="63">
        <f>'【B1(3)】派遣・受入実績'!F100</f>
        <v>0</v>
      </c>
      <c r="BX91" s="71" t="str">
        <f>IF('【B1(3)】派遣・受入実績'!T100="〇","有","")</f>
        <v/>
      </c>
      <c r="BY91" s="64" t="str">
        <f t="shared" si="22"/>
        <v>00</v>
      </c>
    </row>
    <row r="92" spans="9:77" ht="14.25" customHeight="1">
      <c r="I92" s="62"/>
      <c r="J92" s="62"/>
      <c r="K92" s="62"/>
      <c r="L92" s="62"/>
      <c r="M92" s="43"/>
      <c r="O92" s="62" t="str">
        <f>IF(OR('【B1(1)】日本側参加者リスト'!N97="",'【B1(1)】日本側参加者リスト'!AU97=1),"",'【B1(1)】日本側参加者リスト'!N97)</f>
        <v/>
      </c>
      <c r="P92" s="62" t="str">
        <f>IF(OR('【B1(2)】相手国側参加者リスト'!K97="",'【B1(2)】相手国側参加者リスト'!AU97=1),"",'【B1(2)】相手国側参加者リスト'!K97)</f>
        <v/>
      </c>
      <c r="AB92" s="46">
        <f>'【B1(4)】研究発表'!D100</f>
        <v>0</v>
      </c>
      <c r="AC92" s="71">
        <f>'【B1(4)】研究発表'!F100</f>
        <v>0</v>
      </c>
      <c r="AD92" s="46" t="str">
        <f>IF(MID(AC92,2,2)="学会",IF('【B1(4)】研究発表'!AL100="〇","〇",""),"")</f>
        <v/>
      </c>
      <c r="AE92" s="64" t="str">
        <f t="shared" si="23"/>
        <v>00</v>
      </c>
      <c r="AW92" s="33"/>
      <c r="AX92" s="33"/>
      <c r="AY92" s="33"/>
      <c r="AZ92" s="33"/>
      <c r="BA92" s="317"/>
      <c r="BB92" s="70">
        <v>87</v>
      </c>
      <c r="BC92" s="62" t="e">
        <f>IF(AND($BV92=$BC$4,$BW92="派遣＿相手国"),(DATEDIF('【B1(3)】派遣・受入実績'!$V101,'【B1(3)】派遣・受入実績'!$Y101,"d")),"")</f>
        <v>#N/A</v>
      </c>
      <c r="BD92" s="62" t="e">
        <f>IF(AND($BV92=$BD$4,$BW92="派遣＿相手国"),(DATEDIF('【B1(3)】派遣・受入実績'!$V101,'【B1(3)】派遣・受入実績'!$Y101,"d")),"")</f>
        <v>#N/A</v>
      </c>
      <c r="BE92" s="62" t="e">
        <f>IF(AND($BV92=$BE$4,$BW92="派遣＿相手国"),(DATEDIF('【B1(3)】派遣・受入実績'!$V101,'【B1(3)】派遣・受入実績'!$Y101,"d")),"")</f>
        <v>#N/A</v>
      </c>
      <c r="BF92" s="62" t="e">
        <f>IF(AND($BV92=$BF$4,$BW92="派遣＿相手国"),(DATEDIF('【B1(3)】派遣・受入実績'!$V101,'【B1(3)】派遣・受入実績'!$Y101,"d")),"")</f>
        <v>#N/A</v>
      </c>
      <c r="BG92" s="62" t="e">
        <f>IF(AND($BV92=$BG$4,CONCATENATE($BW92,$BX92)="受入有"),(DATEDIF('【B1(3)】派遣・受入実績'!$V101,'【B1(3)】派遣・受入実績'!$Y101,"d")),"")</f>
        <v>#N/A</v>
      </c>
      <c r="BH92" s="62" t="e">
        <f>IF(AND($BV92=$BH$4,CONCATENATE($BW92,$BX92)="受入有"),(DATEDIF('【B1(3)】派遣・受入実績'!$V101,'【B1(3)】派遣・受入実績'!$Y101,"d")),"")</f>
        <v>#N/A</v>
      </c>
      <c r="BI92" s="62" t="e">
        <f>IF(AND($BV92=$BI$4,CONCATENATE($BW92,$BX92)="受入有"),(DATEDIF('【B1(3)】派遣・受入実績'!$V101,'【B1(3)】派遣・受入実績'!$Y101,"d")),"")</f>
        <v>#N/A</v>
      </c>
      <c r="BJ92" s="62" t="e">
        <f>IF(AND($BV92=$BJ$4,CONCATENATE($BW92,$BX92)="受入有"),(DATEDIF('【B1(3)】派遣・受入実績'!$V101,'【B1(3)】派遣・受入実績'!$Y101,"d")),"")</f>
        <v>#N/A</v>
      </c>
      <c r="BL92" s="70">
        <v>87</v>
      </c>
      <c r="BM92" s="62" t="e">
        <f>IF(AND(BN92&lt;&gt;"",COUNTIF(BN$6:BN91,BN92)=0),MAX($BM$6:BM91)+1,"")</f>
        <v>#N/A</v>
      </c>
      <c r="BN92" s="62" t="e">
        <f>IF(AND(BN$5=BV92,'【B1(3)】派遣・受入実績'!AJ101&lt;&gt;""),'【B1(3)】派遣・受入実績'!AJ101,"")</f>
        <v>#N/A</v>
      </c>
      <c r="BO92" s="62" t="e">
        <f>IF(AND(BP92&lt;&gt;"",COUNTIF(BP$6:BP91,BP92)=0),MAX($BO$6:BO91)+1,"")</f>
        <v>#N/A</v>
      </c>
      <c r="BP92" s="62" t="e">
        <f>IF(AND(BP$5=BV92,'【B1(3)】派遣・受入実績'!AJ101&lt;&gt;""),'【B1(3)】派遣・受入実績'!AJ101,"")</f>
        <v>#N/A</v>
      </c>
      <c r="BQ92" s="62" t="e">
        <f>IF(AND(BR92&lt;&gt;"",COUNTIF(BR$6:BR91,BR92)=0),MAX($BQ$6:BQ91)+1,"")</f>
        <v>#N/A</v>
      </c>
      <c r="BR92" s="62" t="e">
        <f>IF(AND(BR$5=BV92,'【B1(3)】派遣・受入実績'!AJ101&lt;&gt;""),'【B1(3)】派遣・受入実績'!AJ101,"")</f>
        <v>#N/A</v>
      </c>
      <c r="BS92" s="62" t="e">
        <f>IF(AND(BT92&lt;&gt;"",COUNTIF(BT$6:BT91,BT92)=0),MAX($BS$6:BS91)+1,"")</f>
        <v>#N/A</v>
      </c>
      <c r="BT92" s="62" t="e">
        <f>IF(AND(BT$5=BV92,'【B1(3)】派遣・受入実績'!AJ101&lt;&gt;""),'【B1(3)】派遣・受入実績'!AJ101,"")</f>
        <v>#N/A</v>
      </c>
      <c r="BV92" s="71">
        <f>'【B1(3)】派遣・受入実績'!D101</f>
        <v>0</v>
      </c>
      <c r="BW92" s="63">
        <f>'【B1(3)】派遣・受入実績'!F101</f>
        <v>0</v>
      </c>
      <c r="BX92" s="71" t="str">
        <f>IF('【B1(3)】派遣・受入実績'!T101="〇","有","")</f>
        <v/>
      </c>
      <c r="BY92" s="64" t="str">
        <f t="shared" si="22"/>
        <v>00</v>
      </c>
    </row>
    <row r="93" spans="9:77" ht="14.25" customHeight="1">
      <c r="I93" s="62"/>
      <c r="J93" s="62"/>
      <c r="K93" s="62"/>
      <c r="L93" s="62"/>
      <c r="M93" s="43"/>
      <c r="O93" s="62" t="str">
        <f>IF(OR('【B1(1)】日本側参加者リスト'!N98="",'【B1(1)】日本側参加者リスト'!AU98=1),"",'【B1(1)】日本側参加者リスト'!N98)</f>
        <v/>
      </c>
      <c r="P93" s="62" t="str">
        <f>IF(OR('【B1(2)】相手国側参加者リスト'!K98="",'【B1(2)】相手国側参加者リスト'!AU98=1),"",'【B1(2)】相手国側参加者リスト'!K98)</f>
        <v/>
      </c>
      <c r="AB93" s="46">
        <f>'【B1(4)】研究発表'!D101</f>
        <v>0</v>
      </c>
      <c r="AC93" s="71">
        <f>'【B1(4)】研究発表'!F101</f>
        <v>0</v>
      </c>
      <c r="AD93" s="46" t="str">
        <f>IF(MID(AC93,2,2)="学会",IF('【B1(4)】研究発表'!AL101="〇","〇",""),"")</f>
        <v/>
      </c>
      <c r="AE93" s="64" t="str">
        <f t="shared" si="23"/>
        <v>00</v>
      </c>
      <c r="AW93" s="33"/>
      <c r="AX93" s="33"/>
      <c r="AY93" s="33"/>
      <c r="AZ93" s="33"/>
      <c r="BA93" s="317"/>
      <c r="BB93" s="70">
        <v>88</v>
      </c>
      <c r="BC93" s="62" t="e">
        <f>IF(AND($BV93=$BC$4,$BW93="派遣＿相手国"),(DATEDIF('【B1(3)】派遣・受入実績'!$V102,'【B1(3)】派遣・受入実績'!$Y102,"d")),"")</f>
        <v>#N/A</v>
      </c>
      <c r="BD93" s="62" t="e">
        <f>IF(AND($BV93=$BD$4,$BW93="派遣＿相手国"),(DATEDIF('【B1(3)】派遣・受入実績'!$V102,'【B1(3)】派遣・受入実績'!$Y102,"d")),"")</f>
        <v>#N/A</v>
      </c>
      <c r="BE93" s="62" t="e">
        <f>IF(AND($BV93=$BE$4,$BW93="派遣＿相手国"),(DATEDIF('【B1(3)】派遣・受入実績'!$V102,'【B1(3)】派遣・受入実績'!$Y102,"d")),"")</f>
        <v>#N/A</v>
      </c>
      <c r="BF93" s="62" t="e">
        <f>IF(AND($BV93=$BF$4,$BW93="派遣＿相手国"),(DATEDIF('【B1(3)】派遣・受入実績'!$V102,'【B1(3)】派遣・受入実績'!$Y102,"d")),"")</f>
        <v>#N/A</v>
      </c>
      <c r="BG93" s="62" t="e">
        <f>IF(AND($BV93=$BG$4,CONCATENATE($BW93,$BX93)="受入有"),(DATEDIF('【B1(3)】派遣・受入実績'!$V102,'【B1(3)】派遣・受入実績'!$Y102,"d")),"")</f>
        <v>#N/A</v>
      </c>
      <c r="BH93" s="62" t="e">
        <f>IF(AND($BV93=$BH$4,CONCATENATE($BW93,$BX93)="受入有"),(DATEDIF('【B1(3)】派遣・受入実績'!$V102,'【B1(3)】派遣・受入実績'!$Y102,"d")),"")</f>
        <v>#N/A</v>
      </c>
      <c r="BI93" s="62" t="e">
        <f>IF(AND($BV93=$BI$4,CONCATENATE($BW93,$BX93)="受入有"),(DATEDIF('【B1(3)】派遣・受入実績'!$V102,'【B1(3)】派遣・受入実績'!$Y102,"d")),"")</f>
        <v>#N/A</v>
      </c>
      <c r="BJ93" s="62" t="e">
        <f>IF(AND($BV93=$BJ$4,CONCATENATE($BW93,$BX93)="受入有"),(DATEDIF('【B1(3)】派遣・受入実績'!$V102,'【B1(3)】派遣・受入実績'!$Y102,"d")),"")</f>
        <v>#N/A</v>
      </c>
      <c r="BL93" s="70">
        <v>88</v>
      </c>
      <c r="BM93" s="62" t="e">
        <f>IF(AND(BN93&lt;&gt;"",COUNTIF(BN$6:BN92,BN93)=0),MAX($BM$6:BM92)+1,"")</f>
        <v>#N/A</v>
      </c>
      <c r="BN93" s="62" t="e">
        <f>IF(AND(BN$5=BV93,'【B1(3)】派遣・受入実績'!AJ102&lt;&gt;""),'【B1(3)】派遣・受入実績'!AJ102,"")</f>
        <v>#N/A</v>
      </c>
      <c r="BO93" s="62" t="e">
        <f>IF(AND(BP93&lt;&gt;"",COUNTIF(BP$6:BP92,BP93)=0),MAX($BO$6:BO92)+1,"")</f>
        <v>#N/A</v>
      </c>
      <c r="BP93" s="62" t="e">
        <f>IF(AND(BP$5=BV93,'【B1(3)】派遣・受入実績'!AJ102&lt;&gt;""),'【B1(3)】派遣・受入実績'!AJ102,"")</f>
        <v>#N/A</v>
      </c>
      <c r="BQ93" s="62" t="e">
        <f>IF(AND(BR93&lt;&gt;"",COUNTIF(BR$6:BR92,BR93)=0),MAX($BQ$6:BQ92)+1,"")</f>
        <v>#N/A</v>
      </c>
      <c r="BR93" s="62" t="e">
        <f>IF(AND(BR$5=BV93,'【B1(3)】派遣・受入実績'!AJ102&lt;&gt;""),'【B1(3)】派遣・受入実績'!AJ102,"")</f>
        <v>#N/A</v>
      </c>
      <c r="BS93" s="62" t="e">
        <f>IF(AND(BT93&lt;&gt;"",COUNTIF(BT$6:BT92,BT93)=0),MAX($BS$6:BS92)+1,"")</f>
        <v>#N/A</v>
      </c>
      <c r="BT93" s="62" t="e">
        <f>IF(AND(BT$5=BV93,'【B1(3)】派遣・受入実績'!AJ102&lt;&gt;""),'【B1(3)】派遣・受入実績'!AJ102,"")</f>
        <v>#N/A</v>
      </c>
      <c r="BV93" s="71">
        <f>'【B1(3)】派遣・受入実績'!D102</f>
        <v>0</v>
      </c>
      <c r="BW93" s="63">
        <f>'【B1(3)】派遣・受入実績'!F102</f>
        <v>0</v>
      </c>
      <c r="BX93" s="71" t="str">
        <f>IF('【B1(3)】派遣・受入実績'!T102="〇","有","")</f>
        <v/>
      </c>
      <c r="BY93" s="64" t="str">
        <f t="shared" si="22"/>
        <v>00</v>
      </c>
    </row>
    <row r="94" spans="9:77" ht="14.25" customHeight="1">
      <c r="I94" s="62"/>
      <c r="J94" s="62"/>
      <c r="K94" s="62"/>
      <c r="L94" s="62"/>
      <c r="M94" s="43"/>
      <c r="O94" s="62" t="str">
        <f>IF(OR('【B1(1)】日本側参加者リスト'!N99="",'【B1(1)】日本側参加者リスト'!AU99=1),"",'【B1(1)】日本側参加者リスト'!N99)</f>
        <v/>
      </c>
      <c r="P94" s="62" t="str">
        <f>IF(OR('【B1(2)】相手国側参加者リスト'!K99="",'【B1(2)】相手国側参加者リスト'!AU99=1),"",'【B1(2)】相手国側参加者リスト'!K99)</f>
        <v/>
      </c>
      <c r="AB94" s="46">
        <f>'【B1(4)】研究発表'!D102</f>
        <v>0</v>
      </c>
      <c r="AC94" s="71">
        <f>'【B1(4)】研究発表'!F102</f>
        <v>0</v>
      </c>
      <c r="AD94" s="46" t="str">
        <f>IF(MID(AC94,2,2)="学会",IF('【B1(4)】研究発表'!AL102="〇","〇",""),"")</f>
        <v/>
      </c>
      <c r="AE94" s="64" t="str">
        <f t="shared" si="23"/>
        <v>00</v>
      </c>
      <c r="AW94" s="33"/>
      <c r="AX94" s="33"/>
      <c r="AY94" s="33"/>
      <c r="AZ94" s="33"/>
      <c r="BA94" s="317"/>
      <c r="BB94" s="70">
        <v>89</v>
      </c>
      <c r="BC94" s="62" t="e">
        <f>IF(AND($BV94=$BC$4,$BW94="派遣＿相手国"),(DATEDIF('【B1(3)】派遣・受入実績'!$V103,'【B1(3)】派遣・受入実績'!$Y103,"d")),"")</f>
        <v>#N/A</v>
      </c>
      <c r="BD94" s="62" t="e">
        <f>IF(AND($BV94=$BD$4,$BW94="派遣＿相手国"),(DATEDIF('【B1(3)】派遣・受入実績'!$V103,'【B1(3)】派遣・受入実績'!$Y103,"d")),"")</f>
        <v>#N/A</v>
      </c>
      <c r="BE94" s="62" t="e">
        <f>IF(AND($BV94=$BE$4,$BW94="派遣＿相手国"),(DATEDIF('【B1(3)】派遣・受入実績'!$V103,'【B1(3)】派遣・受入実績'!$Y103,"d")),"")</f>
        <v>#N/A</v>
      </c>
      <c r="BF94" s="62" t="e">
        <f>IF(AND($BV94=$BF$4,$BW94="派遣＿相手国"),(DATEDIF('【B1(3)】派遣・受入実績'!$V103,'【B1(3)】派遣・受入実績'!$Y103,"d")),"")</f>
        <v>#N/A</v>
      </c>
      <c r="BG94" s="62" t="e">
        <f>IF(AND($BV94=$BG$4,CONCATENATE($BW94,$BX94)="受入有"),(DATEDIF('【B1(3)】派遣・受入実績'!$V103,'【B1(3)】派遣・受入実績'!$Y103,"d")),"")</f>
        <v>#N/A</v>
      </c>
      <c r="BH94" s="62" t="e">
        <f>IF(AND($BV94=$BH$4,CONCATENATE($BW94,$BX94)="受入有"),(DATEDIF('【B1(3)】派遣・受入実績'!$V103,'【B1(3)】派遣・受入実績'!$Y103,"d")),"")</f>
        <v>#N/A</v>
      </c>
      <c r="BI94" s="62" t="e">
        <f>IF(AND($BV94=$BI$4,CONCATENATE($BW94,$BX94)="受入有"),(DATEDIF('【B1(3)】派遣・受入実績'!$V103,'【B1(3)】派遣・受入実績'!$Y103,"d")),"")</f>
        <v>#N/A</v>
      </c>
      <c r="BJ94" s="62" t="e">
        <f>IF(AND($BV94=$BJ$4,CONCATENATE($BW94,$BX94)="受入有"),(DATEDIF('【B1(3)】派遣・受入実績'!$V103,'【B1(3)】派遣・受入実績'!$Y103,"d")),"")</f>
        <v>#N/A</v>
      </c>
      <c r="BL94" s="70">
        <v>89</v>
      </c>
      <c r="BM94" s="62" t="e">
        <f>IF(AND(BN94&lt;&gt;"",COUNTIF(BN$6:BN93,BN94)=0),MAX($BM$6:BM93)+1,"")</f>
        <v>#N/A</v>
      </c>
      <c r="BN94" s="62" t="e">
        <f>IF(AND(BN$5=BV94,'【B1(3)】派遣・受入実績'!AJ103&lt;&gt;""),'【B1(3)】派遣・受入実績'!AJ103,"")</f>
        <v>#N/A</v>
      </c>
      <c r="BO94" s="62" t="e">
        <f>IF(AND(BP94&lt;&gt;"",COUNTIF(BP$6:BP93,BP94)=0),MAX($BO$6:BO93)+1,"")</f>
        <v>#N/A</v>
      </c>
      <c r="BP94" s="62" t="e">
        <f>IF(AND(BP$5=BV94,'【B1(3)】派遣・受入実績'!AJ103&lt;&gt;""),'【B1(3)】派遣・受入実績'!AJ103,"")</f>
        <v>#N/A</v>
      </c>
      <c r="BQ94" s="62" t="e">
        <f>IF(AND(BR94&lt;&gt;"",COUNTIF(BR$6:BR93,BR94)=0),MAX($BQ$6:BQ93)+1,"")</f>
        <v>#N/A</v>
      </c>
      <c r="BR94" s="62" t="e">
        <f>IF(AND(BR$5=BV94,'【B1(3)】派遣・受入実績'!AJ103&lt;&gt;""),'【B1(3)】派遣・受入実績'!AJ103,"")</f>
        <v>#N/A</v>
      </c>
      <c r="BS94" s="62" t="e">
        <f>IF(AND(BT94&lt;&gt;"",COUNTIF(BT$6:BT93,BT94)=0),MAX($BS$6:BS93)+1,"")</f>
        <v>#N/A</v>
      </c>
      <c r="BT94" s="62" t="e">
        <f>IF(AND(BT$5=BV94,'【B1(3)】派遣・受入実績'!AJ103&lt;&gt;""),'【B1(3)】派遣・受入実績'!AJ103,"")</f>
        <v>#N/A</v>
      </c>
      <c r="BV94" s="71">
        <f>'【B1(3)】派遣・受入実績'!D103</f>
        <v>0</v>
      </c>
      <c r="BW94" s="63">
        <f>'【B1(3)】派遣・受入実績'!F103</f>
        <v>0</v>
      </c>
      <c r="BX94" s="71" t="str">
        <f>IF('【B1(3)】派遣・受入実績'!T103="〇","有","")</f>
        <v/>
      </c>
      <c r="BY94" s="64" t="str">
        <f t="shared" si="22"/>
        <v>00</v>
      </c>
    </row>
    <row r="95" spans="9:77" ht="14.25" customHeight="1">
      <c r="I95" s="62"/>
      <c r="J95" s="62"/>
      <c r="K95" s="62"/>
      <c r="L95" s="62"/>
      <c r="M95" s="43"/>
      <c r="O95" s="62" t="str">
        <f>IF(OR('【B1(1)】日本側参加者リスト'!N100="",'【B1(1)】日本側参加者リスト'!AU100=1),"",'【B1(1)】日本側参加者リスト'!N100)</f>
        <v/>
      </c>
      <c r="P95" s="62" t="str">
        <f>IF(OR('【B1(2)】相手国側参加者リスト'!K100="",'【B1(2)】相手国側参加者リスト'!AU100=1),"",'【B1(2)】相手国側参加者リスト'!K100)</f>
        <v/>
      </c>
      <c r="AB95" s="46">
        <f>'【B1(4)】研究発表'!D103</f>
        <v>0</v>
      </c>
      <c r="AC95" s="71">
        <f>'【B1(4)】研究発表'!F103</f>
        <v>0</v>
      </c>
      <c r="AD95" s="46" t="str">
        <f>IF(MID(AC95,2,2)="学会",IF('【B1(4)】研究発表'!AL103="〇","〇",""),"")</f>
        <v/>
      </c>
      <c r="AE95" s="64" t="str">
        <f t="shared" si="23"/>
        <v>00</v>
      </c>
      <c r="AW95" s="33"/>
      <c r="AX95" s="33"/>
      <c r="AY95" s="33"/>
      <c r="AZ95" s="33"/>
      <c r="BA95" s="317"/>
      <c r="BB95" s="70">
        <v>90</v>
      </c>
      <c r="BC95" s="62" t="e">
        <f>IF(AND($BV95=$BC$4,$BW95="派遣＿相手国"),(DATEDIF('【B1(3)】派遣・受入実績'!$V104,'【B1(3)】派遣・受入実績'!$Y104,"d")),"")</f>
        <v>#N/A</v>
      </c>
      <c r="BD95" s="62" t="e">
        <f>IF(AND($BV95=$BD$4,$BW95="派遣＿相手国"),(DATEDIF('【B1(3)】派遣・受入実績'!$V104,'【B1(3)】派遣・受入実績'!$Y104,"d")),"")</f>
        <v>#N/A</v>
      </c>
      <c r="BE95" s="62" t="e">
        <f>IF(AND($BV95=$BE$4,$BW95="派遣＿相手国"),(DATEDIF('【B1(3)】派遣・受入実績'!$V104,'【B1(3)】派遣・受入実績'!$Y104,"d")),"")</f>
        <v>#N/A</v>
      </c>
      <c r="BF95" s="62" t="e">
        <f>IF(AND($BV95=$BF$4,$BW95="派遣＿相手国"),(DATEDIF('【B1(3)】派遣・受入実績'!$V104,'【B1(3)】派遣・受入実績'!$Y104,"d")),"")</f>
        <v>#N/A</v>
      </c>
      <c r="BG95" s="62" t="e">
        <f>IF(AND($BV95=$BG$4,CONCATENATE($BW95,$BX95)="受入有"),(DATEDIF('【B1(3)】派遣・受入実績'!$V104,'【B1(3)】派遣・受入実績'!$Y104,"d")),"")</f>
        <v>#N/A</v>
      </c>
      <c r="BH95" s="62" t="e">
        <f>IF(AND($BV95=$BH$4,CONCATENATE($BW95,$BX95)="受入有"),(DATEDIF('【B1(3)】派遣・受入実績'!$V104,'【B1(3)】派遣・受入実績'!$Y104,"d")),"")</f>
        <v>#N/A</v>
      </c>
      <c r="BI95" s="62" t="e">
        <f>IF(AND($BV95=$BI$4,CONCATENATE($BW95,$BX95)="受入有"),(DATEDIF('【B1(3)】派遣・受入実績'!$V104,'【B1(3)】派遣・受入実績'!$Y104,"d")),"")</f>
        <v>#N/A</v>
      </c>
      <c r="BJ95" s="62" t="e">
        <f>IF(AND($BV95=$BJ$4,CONCATENATE($BW95,$BX95)="受入有"),(DATEDIF('【B1(3)】派遣・受入実績'!$V104,'【B1(3)】派遣・受入実績'!$Y104,"d")),"")</f>
        <v>#N/A</v>
      </c>
      <c r="BL95" s="70">
        <v>90</v>
      </c>
      <c r="BM95" s="62" t="e">
        <f>IF(AND(BN95&lt;&gt;"",COUNTIF(BN$6:BN94,BN95)=0),MAX($BM$6:BM94)+1,"")</f>
        <v>#N/A</v>
      </c>
      <c r="BN95" s="62" t="e">
        <f>IF(AND(BN$5=BV95,'【B1(3)】派遣・受入実績'!AJ104&lt;&gt;""),'【B1(3)】派遣・受入実績'!AJ104,"")</f>
        <v>#N/A</v>
      </c>
      <c r="BO95" s="62" t="e">
        <f>IF(AND(BP95&lt;&gt;"",COUNTIF(BP$6:BP94,BP95)=0),MAX($BO$6:BO94)+1,"")</f>
        <v>#N/A</v>
      </c>
      <c r="BP95" s="62" t="e">
        <f>IF(AND(BP$5=BV95,'【B1(3)】派遣・受入実績'!AJ104&lt;&gt;""),'【B1(3)】派遣・受入実績'!AJ104,"")</f>
        <v>#N/A</v>
      </c>
      <c r="BQ95" s="62" t="e">
        <f>IF(AND(BR95&lt;&gt;"",COUNTIF(BR$6:BR94,BR95)=0),MAX($BQ$6:BQ94)+1,"")</f>
        <v>#N/A</v>
      </c>
      <c r="BR95" s="62" t="e">
        <f>IF(AND(BR$5=BV95,'【B1(3)】派遣・受入実績'!AJ104&lt;&gt;""),'【B1(3)】派遣・受入実績'!AJ104,"")</f>
        <v>#N/A</v>
      </c>
      <c r="BS95" s="62" t="e">
        <f>IF(AND(BT95&lt;&gt;"",COUNTIF(BT$6:BT94,BT95)=0),MAX($BS$6:BS94)+1,"")</f>
        <v>#N/A</v>
      </c>
      <c r="BT95" s="62" t="e">
        <f>IF(AND(BT$5=BV95,'【B1(3)】派遣・受入実績'!AJ104&lt;&gt;""),'【B1(3)】派遣・受入実績'!AJ104,"")</f>
        <v>#N/A</v>
      </c>
      <c r="BV95" s="71">
        <f>'【B1(3)】派遣・受入実績'!D104</f>
        <v>0</v>
      </c>
      <c r="BW95" s="63">
        <f>'【B1(3)】派遣・受入実績'!F104</f>
        <v>0</v>
      </c>
      <c r="BX95" s="71" t="str">
        <f>IF('【B1(3)】派遣・受入実績'!T104="〇","有","")</f>
        <v/>
      </c>
      <c r="BY95" s="64" t="str">
        <f t="shared" si="22"/>
        <v>00</v>
      </c>
    </row>
    <row r="96" spans="9:77" ht="14.25" customHeight="1">
      <c r="I96" s="62"/>
      <c r="J96" s="62"/>
      <c r="K96" s="62"/>
      <c r="L96" s="62"/>
      <c r="M96" s="43"/>
      <c r="O96" s="62" t="str">
        <f>IF(OR('【B1(1)】日本側参加者リスト'!N101="",'【B1(1)】日本側参加者リスト'!AU101=1),"",'【B1(1)】日本側参加者リスト'!N101)</f>
        <v/>
      </c>
      <c r="P96" s="62" t="str">
        <f>IF(OR('【B1(2)】相手国側参加者リスト'!K101="",'【B1(2)】相手国側参加者リスト'!AU101=1),"",'【B1(2)】相手国側参加者リスト'!K101)</f>
        <v/>
      </c>
      <c r="AB96" s="46">
        <f>'【B1(4)】研究発表'!D104</f>
        <v>0</v>
      </c>
      <c r="AC96" s="71">
        <f>'【B1(4)】研究発表'!F104</f>
        <v>0</v>
      </c>
      <c r="AD96" s="46" t="str">
        <f>IF(MID(AC96,2,2)="学会",IF('【B1(4)】研究発表'!AL104="〇","〇",""),"")</f>
        <v/>
      </c>
      <c r="AE96" s="64" t="str">
        <f t="shared" si="23"/>
        <v>00</v>
      </c>
      <c r="AW96" s="33"/>
      <c r="AX96" s="33"/>
      <c r="AY96" s="33"/>
      <c r="AZ96" s="33"/>
      <c r="BA96" s="317"/>
      <c r="BB96" s="70">
        <v>91</v>
      </c>
      <c r="BC96" s="62" t="e">
        <f>IF(AND($BV96=$BC$4,$BW96="派遣＿相手国"),(DATEDIF('【B1(3)】派遣・受入実績'!$V105,'【B1(3)】派遣・受入実績'!$Y105,"d")),"")</f>
        <v>#N/A</v>
      </c>
      <c r="BD96" s="62" t="e">
        <f>IF(AND($BV96=$BD$4,$BW96="派遣＿相手国"),(DATEDIF('【B1(3)】派遣・受入実績'!$V105,'【B1(3)】派遣・受入実績'!$Y105,"d")),"")</f>
        <v>#N/A</v>
      </c>
      <c r="BE96" s="62" t="e">
        <f>IF(AND($BV96=$BE$4,$BW96="派遣＿相手国"),(DATEDIF('【B1(3)】派遣・受入実績'!$V105,'【B1(3)】派遣・受入実績'!$Y105,"d")),"")</f>
        <v>#N/A</v>
      </c>
      <c r="BF96" s="62" t="e">
        <f>IF(AND($BV96=$BF$4,$BW96="派遣＿相手国"),(DATEDIF('【B1(3)】派遣・受入実績'!$V105,'【B1(3)】派遣・受入実績'!$Y105,"d")),"")</f>
        <v>#N/A</v>
      </c>
      <c r="BG96" s="62" t="e">
        <f>IF(AND($BV96=$BG$4,CONCATENATE($BW96,$BX96)="受入有"),(DATEDIF('【B1(3)】派遣・受入実績'!$V105,'【B1(3)】派遣・受入実績'!$Y105,"d")),"")</f>
        <v>#N/A</v>
      </c>
      <c r="BH96" s="62" t="e">
        <f>IF(AND($BV96=$BH$4,CONCATENATE($BW96,$BX96)="受入有"),(DATEDIF('【B1(3)】派遣・受入実績'!$V105,'【B1(3)】派遣・受入実績'!$Y105,"d")),"")</f>
        <v>#N/A</v>
      </c>
      <c r="BI96" s="62" t="e">
        <f>IF(AND($BV96=$BI$4,CONCATENATE($BW96,$BX96)="受入有"),(DATEDIF('【B1(3)】派遣・受入実績'!$V105,'【B1(3)】派遣・受入実績'!$Y105,"d")),"")</f>
        <v>#N/A</v>
      </c>
      <c r="BJ96" s="62" t="e">
        <f>IF(AND($BV96=$BJ$4,CONCATENATE($BW96,$BX96)="受入有"),(DATEDIF('【B1(3)】派遣・受入実績'!$V105,'【B1(3)】派遣・受入実績'!$Y105,"d")),"")</f>
        <v>#N/A</v>
      </c>
      <c r="BL96" s="70">
        <v>91</v>
      </c>
      <c r="BM96" s="62" t="e">
        <f>IF(AND(BN96&lt;&gt;"",COUNTIF(BN$6:BN95,BN96)=0),MAX($BM$6:BM95)+1,"")</f>
        <v>#N/A</v>
      </c>
      <c r="BN96" s="62" t="e">
        <f>IF(AND(BN$5=BV96,'【B1(3)】派遣・受入実績'!AJ105&lt;&gt;""),'【B1(3)】派遣・受入実績'!AJ105,"")</f>
        <v>#N/A</v>
      </c>
      <c r="BO96" s="62" t="e">
        <f>IF(AND(BP96&lt;&gt;"",COUNTIF(BP$6:BP95,BP96)=0),MAX($BO$6:BO95)+1,"")</f>
        <v>#N/A</v>
      </c>
      <c r="BP96" s="62" t="e">
        <f>IF(AND(BP$5=BV96,'【B1(3)】派遣・受入実績'!AJ105&lt;&gt;""),'【B1(3)】派遣・受入実績'!AJ105,"")</f>
        <v>#N/A</v>
      </c>
      <c r="BQ96" s="62" t="e">
        <f>IF(AND(BR96&lt;&gt;"",COUNTIF(BR$6:BR95,BR96)=0),MAX($BQ$6:BQ95)+1,"")</f>
        <v>#N/A</v>
      </c>
      <c r="BR96" s="62" t="e">
        <f>IF(AND(BR$5=BV96,'【B1(3)】派遣・受入実績'!AJ105&lt;&gt;""),'【B1(3)】派遣・受入実績'!AJ105,"")</f>
        <v>#N/A</v>
      </c>
      <c r="BS96" s="62" t="e">
        <f>IF(AND(BT96&lt;&gt;"",COUNTIF(BT$6:BT95,BT96)=0),MAX($BS$6:BS95)+1,"")</f>
        <v>#N/A</v>
      </c>
      <c r="BT96" s="62" t="e">
        <f>IF(AND(BT$5=BV96,'【B1(3)】派遣・受入実績'!AJ105&lt;&gt;""),'【B1(3)】派遣・受入実績'!AJ105,"")</f>
        <v>#N/A</v>
      </c>
      <c r="BV96" s="71">
        <f>'【B1(3)】派遣・受入実績'!D105</f>
        <v>0</v>
      </c>
      <c r="BW96" s="63">
        <f>'【B1(3)】派遣・受入実績'!F105</f>
        <v>0</v>
      </c>
      <c r="BX96" s="71" t="str">
        <f>IF('【B1(3)】派遣・受入実績'!T105="〇","有","")</f>
        <v/>
      </c>
      <c r="BY96" s="64" t="str">
        <f t="shared" si="22"/>
        <v>00</v>
      </c>
    </row>
    <row r="97" spans="9:77" ht="14.25" customHeight="1">
      <c r="I97" s="62"/>
      <c r="J97" s="62"/>
      <c r="K97" s="62"/>
      <c r="L97" s="62"/>
      <c r="M97" s="43"/>
      <c r="O97" s="62" t="str">
        <f>IF(OR('【B1(1)】日本側参加者リスト'!N102="",'【B1(1)】日本側参加者リスト'!AU102=1),"",'【B1(1)】日本側参加者リスト'!N102)</f>
        <v/>
      </c>
      <c r="P97" s="62" t="str">
        <f>IF(OR('【B1(2)】相手国側参加者リスト'!K102="",'【B1(2)】相手国側参加者リスト'!AU102=1),"",'【B1(2)】相手国側参加者リスト'!K102)</f>
        <v/>
      </c>
      <c r="AB97" s="46">
        <f>'【B1(4)】研究発表'!D105</f>
        <v>0</v>
      </c>
      <c r="AC97" s="71">
        <f>'【B1(4)】研究発表'!F105</f>
        <v>0</v>
      </c>
      <c r="AD97" s="46" t="str">
        <f>IF(MID(AC97,2,2)="学会",IF('【B1(4)】研究発表'!AL105="〇","〇",""),"")</f>
        <v/>
      </c>
      <c r="AE97" s="64" t="str">
        <f t="shared" si="23"/>
        <v>00</v>
      </c>
      <c r="AW97" s="33"/>
      <c r="AX97" s="33"/>
      <c r="AY97" s="33"/>
      <c r="AZ97" s="33"/>
      <c r="BA97" s="317"/>
      <c r="BB97" s="70">
        <v>92</v>
      </c>
      <c r="BC97" s="62" t="e">
        <f>IF(AND($BV97=$BC$4,$BW97="派遣＿相手国"),(DATEDIF('【B1(3)】派遣・受入実績'!$V106,'【B1(3)】派遣・受入実績'!$Y106,"d")),"")</f>
        <v>#N/A</v>
      </c>
      <c r="BD97" s="62" t="e">
        <f>IF(AND($BV97=$BD$4,$BW97="派遣＿相手国"),(DATEDIF('【B1(3)】派遣・受入実績'!$V106,'【B1(3)】派遣・受入実績'!$Y106,"d")),"")</f>
        <v>#N/A</v>
      </c>
      <c r="BE97" s="62" t="e">
        <f>IF(AND($BV97=$BE$4,$BW97="派遣＿相手国"),(DATEDIF('【B1(3)】派遣・受入実績'!$V106,'【B1(3)】派遣・受入実績'!$Y106,"d")),"")</f>
        <v>#N/A</v>
      </c>
      <c r="BF97" s="62" t="e">
        <f>IF(AND($BV97=$BF$4,$BW97="派遣＿相手国"),(DATEDIF('【B1(3)】派遣・受入実績'!$V106,'【B1(3)】派遣・受入実績'!$Y106,"d")),"")</f>
        <v>#N/A</v>
      </c>
      <c r="BG97" s="62" t="e">
        <f>IF(AND($BV97=$BG$4,CONCATENATE($BW97,$BX97)="受入有"),(DATEDIF('【B1(3)】派遣・受入実績'!$V106,'【B1(3)】派遣・受入実績'!$Y106,"d")),"")</f>
        <v>#N/A</v>
      </c>
      <c r="BH97" s="62" t="e">
        <f>IF(AND($BV97=$BH$4,CONCATENATE($BW97,$BX97)="受入有"),(DATEDIF('【B1(3)】派遣・受入実績'!$V106,'【B1(3)】派遣・受入実績'!$Y106,"d")),"")</f>
        <v>#N/A</v>
      </c>
      <c r="BI97" s="62" t="e">
        <f>IF(AND($BV97=$BI$4,CONCATENATE($BW97,$BX97)="受入有"),(DATEDIF('【B1(3)】派遣・受入実績'!$V106,'【B1(3)】派遣・受入実績'!$Y106,"d")),"")</f>
        <v>#N/A</v>
      </c>
      <c r="BJ97" s="62" t="e">
        <f>IF(AND($BV97=$BJ$4,CONCATENATE($BW97,$BX97)="受入有"),(DATEDIF('【B1(3)】派遣・受入実績'!$V106,'【B1(3)】派遣・受入実績'!$Y106,"d")),"")</f>
        <v>#N/A</v>
      </c>
      <c r="BL97" s="70">
        <v>92</v>
      </c>
      <c r="BM97" s="62" t="e">
        <f>IF(AND(BN97&lt;&gt;"",COUNTIF(BN$6:BN96,BN97)=0),MAX($BM$6:BM96)+1,"")</f>
        <v>#N/A</v>
      </c>
      <c r="BN97" s="62" t="e">
        <f>IF(AND(BN$5=BV97,'【B1(3)】派遣・受入実績'!AJ106&lt;&gt;""),'【B1(3)】派遣・受入実績'!AJ106,"")</f>
        <v>#N/A</v>
      </c>
      <c r="BO97" s="62" t="e">
        <f>IF(AND(BP97&lt;&gt;"",COUNTIF(BP$6:BP96,BP97)=0),MAX($BO$6:BO96)+1,"")</f>
        <v>#N/A</v>
      </c>
      <c r="BP97" s="62" t="e">
        <f>IF(AND(BP$5=BV97,'【B1(3)】派遣・受入実績'!AJ106&lt;&gt;""),'【B1(3)】派遣・受入実績'!AJ106,"")</f>
        <v>#N/A</v>
      </c>
      <c r="BQ97" s="62" t="e">
        <f>IF(AND(BR97&lt;&gt;"",COUNTIF(BR$6:BR96,BR97)=0),MAX($BQ$6:BQ96)+1,"")</f>
        <v>#N/A</v>
      </c>
      <c r="BR97" s="62" t="e">
        <f>IF(AND(BR$5=BV97,'【B1(3)】派遣・受入実績'!AJ106&lt;&gt;""),'【B1(3)】派遣・受入実績'!AJ106,"")</f>
        <v>#N/A</v>
      </c>
      <c r="BS97" s="62" t="e">
        <f>IF(AND(BT97&lt;&gt;"",COUNTIF(BT$6:BT96,BT97)=0),MAX($BS$6:BS96)+1,"")</f>
        <v>#N/A</v>
      </c>
      <c r="BT97" s="62" t="e">
        <f>IF(AND(BT$5=BV97,'【B1(3)】派遣・受入実績'!AJ106&lt;&gt;""),'【B1(3)】派遣・受入実績'!AJ106,"")</f>
        <v>#N/A</v>
      </c>
      <c r="BV97" s="71">
        <f>'【B1(3)】派遣・受入実績'!D106</f>
        <v>0</v>
      </c>
      <c r="BW97" s="63">
        <f>'【B1(3)】派遣・受入実績'!F106</f>
        <v>0</v>
      </c>
      <c r="BX97" s="71" t="str">
        <f>IF('【B1(3)】派遣・受入実績'!T106="〇","有","")</f>
        <v/>
      </c>
      <c r="BY97" s="64" t="str">
        <f t="shared" si="22"/>
        <v>00</v>
      </c>
    </row>
    <row r="98" spans="9:77" ht="14.25" customHeight="1">
      <c r="I98" s="62"/>
      <c r="J98" s="62"/>
      <c r="K98" s="62"/>
      <c r="L98" s="62"/>
      <c r="M98" s="43"/>
      <c r="O98" s="62" t="str">
        <f>IF(OR('【B1(1)】日本側参加者リスト'!N103="",'【B1(1)】日本側参加者リスト'!AU103=1),"",'【B1(1)】日本側参加者リスト'!N103)</f>
        <v/>
      </c>
      <c r="P98" s="62" t="str">
        <f>IF(OR('【B1(2)】相手国側参加者リスト'!K103="",'【B1(2)】相手国側参加者リスト'!AU103=1),"",'【B1(2)】相手国側参加者リスト'!K103)</f>
        <v/>
      </c>
      <c r="AB98" s="46">
        <f>'【B1(4)】研究発表'!D106</f>
        <v>0</v>
      </c>
      <c r="AC98" s="71">
        <f>'【B1(4)】研究発表'!F106</f>
        <v>0</v>
      </c>
      <c r="AD98" s="46" t="str">
        <f>IF(MID(AC98,2,2)="学会",IF('【B1(4)】研究発表'!AL106="〇","〇",""),"")</f>
        <v/>
      </c>
      <c r="AE98" s="64" t="str">
        <f t="shared" si="23"/>
        <v>00</v>
      </c>
      <c r="AW98" s="33"/>
      <c r="AX98" s="33"/>
      <c r="AY98" s="33"/>
      <c r="AZ98" s="33"/>
      <c r="BA98" s="317"/>
      <c r="BB98" s="70">
        <v>93</v>
      </c>
      <c r="BC98" s="62" t="e">
        <f>IF(AND($BV98=$BC$4,$BW98="派遣＿相手国"),(DATEDIF('【B1(3)】派遣・受入実績'!$V107,'【B1(3)】派遣・受入実績'!$Y107,"d")),"")</f>
        <v>#N/A</v>
      </c>
      <c r="BD98" s="62" t="e">
        <f>IF(AND($BV98=$BD$4,$BW98="派遣＿相手国"),(DATEDIF('【B1(3)】派遣・受入実績'!$V107,'【B1(3)】派遣・受入実績'!$Y107,"d")),"")</f>
        <v>#N/A</v>
      </c>
      <c r="BE98" s="62" t="e">
        <f>IF(AND($BV98=$BE$4,$BW98="派遣＿相手国"),(DATEDIF('【B1(3)】派遣・受入実績'!$V107,'【B1(3)】派遣・受入実績'!$Y107,"d")),"")</f>
        <v>#N/A</v>
      </c>
      <c r="BF98" s="62" t="e">
        <f>IF(AND($BV98=$BF$4,$BW98="派遣＿相手国"),(DATEDIF('【B1(3)】派遣・受入実績'!$V107,'【B1(3)】派遣・受入実績'!$Y107,"d")),"")</f>
        <v>#N/A</v>
      </c>
      <c r="BG98" s="62" t="e">
        <f>IF(AND($BV98=$BG$4,CONCATENATE($BW98,$BX98)="受入有"),(DATEDIF('【B1(3)】派遣・受入実績'!$V107,'【B1(3)】派遣・受入実績'!$Y107,"d")),"")</f>
        <v>#N/A</v>
      </c>
      <c r="BH98" s="62" t="e">
        <f>IF(AND($BV98=$BH$4,CONCATENATE($BW98,$BX98)="受入有"),(DATEDIF('【B1(3)】派遣・受入実績'!$V107,'【B1(3)】派遣・受入実績'!$Y107,"d")),"")</f>
        <v>#N/A</v>
      </c>
      <c r="BI98" s="62" t="e">
        <f>IF(AND($BV98=$BI$4,CONCATENATE($BW98,$BX98)="受入有"),(DATEDIF('【B1(3)】派遣・受入実績'!$V107,'【B1(3)】派遣・受入実績'!$Y107,"d")),"")</f>
        <v>#N/A</v>
      </c>
      <c r="BJ98" s="62" t="e">
        <f>IF(AND($BV98=$BJ$4,CONCATENATE($BW98,$BX98)="受入有"),(DATEDIF('【B1(3)】派遣・受入実績'!$V107,'【B1(3)】派遣・受入実績'!$Y107,"d")),"")</f>
        <v>#N/A</v>
      </c>
      <c r="BL98" s="70">
        <v>93</v>
      </c>
      <c r="BM98" s="62" t="e">
        <f>IF(AND(BN98&lt;&gt;"",COUNTIF(BN$6:BN97,BN98)=0),MAX($BM$6:BM97)+1,"")</f>
        <v>#N/A</v>
      </c>
      <c r="BN98" s="62" t="e">
        <f>IF(AND(BN$5=BV98,'【B1(3)】派遣・受入実績'!AJ107&lt;&gt;""),'【B1(3)】派遣・受入実績'!AJ107,"")</f>
        <v>#N/A</v>
      </c>
      <c r="BO98" s="62" t="e">
        <f>IF(AND(BP98&lt;&gt;"",COUNTIF(BP$6:BP97,BP98)=0),MAX($BO$6:BO97)+1,"")</f>
        <v>#N/A</v>
      </c>
      <c r="BP98" s="62" t="e">
        <f>IF(AND(BP$5=BV98,'【B1(3)】派遣・受入実績'!AJ107&lt;&gt;""),'【B1(3)】派遣・受入実績'!AJ107,"")</f>
        <v>#N/A</v>
      </c>
      <c r="BQ98" s="62" t="e">
        <f>IF(AND(BR98&lt;&gt;"",COUNTIF(BR$6:BR97,BR98)=0),MAX($BQ$6:BQ97)+1,"")</f>
        <v>#N/A</v>
      </c>
      <c r="BR98" s="62" t="e">
        <f>IF(AND(BR$5=BV98,'【B1(3)】派遣・受入実績'!AJ107&lt;&gt;""),'【B1(3)】派遣・受入実績'!AJ107,"")</f>
        <v>#N/A</v>
      </c>
      <c r="BS98" s="62" t="e">
        <f>IF(AND(BT98&lt;&gt;"",COUNTIF(BT$6:BT97,BT98)=0),MAX($BS$6:BS97)+1,"")</f>
        <v>#N/A</v>
      </c>
      <c r="BT98" s="62" t="e">
        <f>IF(AND(BT$5=BV98,'【B1(3)】派遣・受入実績'!AJ107&lt;&gt;""),'【B1(3)】派遣・受入実績'!AJ107,"")</f>
        <v>#N/A</v>
      </c>
      <c r="BV98" s="71">
        <f>'【B1(3)】派遣・受入実績'!D107</f>
        <v>0</v>
      </c>
      <c r="BW98" s="63">
        <f>'【B1(3)】派遣・受入実績'!F107</f>
        <v>0</v>
      </c>
      <c r="BX98" s="71" t="str">
        <f>IF('【B1(3)】派遣・受入実績'!T107="〇","有","")</f>
        <v/>
      </c>
      <c r="BY98" s="64" t="str">
        <f t="shared" si="22"/>
        <v>00</v>
      </c>
    </row>
    <row r="99" spans="9:77" ht="14.25" customHeight="1">
      <c r="I99" s="62"/>
      <c r="J99" s="62"/>
      <c r="K99" s="62"/>
      <c r="L99" s="62"/>
      <c r="M99" s="43"/>
      <c r="O99" s="62" t="str">
        <f>IF(OR('【B1(1)】日本側参加者リスト'!N104="",'【B1(1)】日本側参加者リスト'!AU104=1),"",'【B1(1)】日本側参加者リスト'!N104)</f>
        <v/>
      </c>
      <c r="P99" s="62" t="str">
        <f>IF(OR('【B1(2)】相手国側参加者リスト'!K104="",'【B1(2)】相手国側参加者リスト'!AU104=1),"",'【B1(2)】相手国側参加者リスト'!K104)</f>
        <v/>
      </c>
      <c r="AB99" s="46">
        <f>'【B1(4)】研究発表'!D107</f>
        <v>0</v>
      </c>
      <c r="AC99" s="71">
        <f>'【B1(4)】研究発表'!F107</f>
        <v>0</v>
      </c>
      <c r="AD99" s="46" t="str">
        <f>IF(MID(AC99,2,2)="学会",IF('【B1(4)】研究発表'!AL107="〇","〇",""),"")</f>
        <v/>
      </c>
      <c r="AE99" s="64" t="str">
        <f t="shared" si="23"/>
        <v>00</v>
      </c>
      <c r="AW99" s="33"/>
      <c r="AX99" s="33"/>
      <c r="AY99" s="33"/>
      <c r="AZ99" s="33"/>
      <c r="BA99" s="317"/>
      <c r="BB99" s="70">
        <v>94</v>
      </c>
      <c r="BC99" s="62" t="e">
        <f>IF(AND($BV99=$BC$4,$BW99="派遣＿相手国"),(DATEDIF('【B1(3)】派遣・受入実績'!$V108,'【B1(3)】派遣・受入実績'!$Y108,"d")),"")</f>
        <v>#N/A</v>
      </c>
      <c r="BD99" s="62" t="e">
        <f>IF(AND($BV99=$BD$4,$BW99="派遣＿相手国"),(DATEDIF('【B1(3)】派遣・受入実績'!$V108,'【B1(3)】派遣・受入実績'!$Y108,"d")),"")</f>
        <v>#N/A</v>
      </c>
      <c r="BE99" s="62" t="e">
        <f>IF(AND($BV99=$BE$4,$BW99="派遣＿相手国"),(DATEDIF('【B1(3)】派遣・受入実績'!$V108,'【B1(3)】派遣・受入実績'!$Y108,"d")),"")</f>
        <v>#N/A</v>
      </c>
      <c r="BF99" s="62" t="e">
        <f>IF(AND($BV99=$BF$4,$BW99="派遣＿相手国"),(DATEDIF('【B1(3)】派遣・受入実績'!$V108,'【B1(3)】派遣・受入実績'!$Y108,"d")),"")</f>
        <v>#N/A</v>
      </c>
      <c r="BG99" s="62" t="e">
        <f>IF(AND($BV99=$BG$4,CONCATENATE($BW99,$BX99)="受入有"),(DATEDIF('【B1(3)】派遣・受入実績'!$V108,'【B1(3)】派遣・受入実績'!$Y108,"d")),"")</f>
        <v>#N/A</v>
      </c>
      <c r="BH99" s="62" t="e">
        <f>IF(AND($BV99=$BH$4,CONCATENATE($BW99,$BX99)="受入有"),(DATEDIF('【B1(3)】派遣・受入実績'!$V108,'【B1(3)】派遣・受入実績'!$Y108,"d")),"")</f>
        <v>#N/A</v>
      </c>
      <c r="BI99" s="62" t="e">
        <f>IF(AND($BV99=$BI$4,CONCATENATE($BW99,$BX99)="受入有"),(DATEDIF('【B1(3)】派遣・受入実績'!$V108,'【B1(3)】派遣・受入実績'!$Y108,"d")),"")</f>
        <v>#N/A</v>
      </c>
      <c r="BJ99" s="62" t="e">
        <f>IF(AND($BV99=$BJ$4,CONCATENATE($BW99,$BX99)="受入有"),(DATEDIF('【B1(3)】派遣・受入実績'!$V108,'【B1(3)】派遣・受入実績'!$Y108,"d")),"")</f>
        <v>#N/A</v>
      </c>
      <c r="BL99" s="70">
        <v>94</v>
      </c>
      <c r="BM99" s="62" t="e">
        <f>IF(AND(BN99&lt;&gt;"",COUNTIF(BN$6:BN98,BN99)=0),MAX($BM$6:BM98)+1,"")</f>
        <v>#N/A</v>
      </c>
      <c r="BN99" s="62" t="e">
        <f>IF(AND(BN$5=BV99,'【B1(3)】派遣・受入実績'!AJ108&lt;&gt;""),'【B1(3)】派遣・受入実績'!AJ108,"")</f>
        <v>#N/A</v>
      </c>
      <c r="BO99" s="62" t="e">
        <f>IF(AND(BP99&lt;&gt;"",COUNTIF(BP$6:BP98,BP99)=0),MAX($BO$6:BO98)+1,"")</f>
        <v>#N/A</v>
      </c>
      <c r="BP99" s="62" t="e">
        <f>IF(AND(BP$5=BV99,'【B1(3)】派遣・受入実績'!AJ108&lt;&gt;""),'【B1(3)】派遣・受入実績'!AJ108,"")</f>
        <v>#N/A</v>
      </c>
      <c r="BQ99" s="62" t="e">
        <f>IF(AND(BR99&lt;&gt;"",COUNTIF(BR$6:BR98,BR99)=0),MAX($BQ$6:BQ98)+1,"")</f>
        <v>#N/A</v>
      </c>
      <c r="BR99" s="62" t="e">
        <f>IF(AND(BR$5=BV99,'【B1(3)】派遣・受入実績'!AJ108&lt;&gt;""),'【B1(3)】派遣・受入実績'!AJ108,"")</f>
        <v>#N/A</v>
      </c>
      <c r="BS99" s="62" t="e">
        <f>IF(AND(BT99&lt;&gt;"",COUNTIF(BT$6:BT98,BT99)=0),MAX($BS$6:BS98)+1,"")</f>
        <v>#N/A</v>
      </c>
      <c r="BT99" s="62" t="e">
        <f>IF(AND(BT$5=BV99,'【B1(3)】派遣・受入実績'!AJ108&lt;&gt;""),'【B1(3)】派遣・受入実績'!AJ108,"")</f>
        <v>#N/A</v>
      </c>
      <c r="BV99" s="71">
        <f>'【B1(3)】派遣・受入実績'!D108</f>
        <v>0</v>
      </c>
      <c r="BW99" s="63">
        <f>'【B1(3)】派遣・受入実績'!F108</f>
        <v>0</v>
      </c>
      <c r="BX99" s="71" t="str">
        <f>IF('【B1(3)】派遣・受入実績'!T108="〇","有","")</f>
        <v/>
      </c>
      <c r="BY99" s="64" t="str">
        <f t="shared" si="22"/>
        <v>00</v>
      </c>
    </row>
    <row r="100" spans="9:77" ht="14.25" customHeight="1">
      <c r="I100" s="62"/>
      <c r="J100" s="62"/>
      <c r="K100" s="62"/>
      <c r="L100" s="62"/>
      <c r="M100" s="43"/>
      <c r="O100" s="62" t="str">
        <f>IF(OR('【B1(1)】日本側参加者リスト'!N105="",'【B1(1)】日本側参加者リスト'!AU105=1),"",'【B1(1)】日本側参加者リスト'!N105)</f>
        <v/>
      </c>
      <c r="P100" s="62" t="str">
        <f>IF(OR('【B1(2)】相手国側参加者リスト'!K105="",'【B1(2)】相手国側参加者リスト'!AU105=1),"",'【B1(2)】相手国側参加者リスト'!K105)</f>
        <v/>
      </c>
      <c r="AB100" s="46">
        <f>'【B1(4)】研究発表'!D108</f>
        <v>0</v>
      </c>
      <c r="AC100" s="71">
        <f>'【B1(4)】研究発表'!F108</f>
        <v>0</v>
      </c>
      <c r="AD100" s="46" t="str">
        <f>IF(MID(AC100,2,2)="学会",IF('【B1(4)】研究発表'!AL108="〇","〇",""),"")</f>
        <v/>
      </c>
      <c r="AE100" s="64" t="str">
        <f t="shared" si="23"/>
        <v>00</v>
      </c>
      <c r="AW100" s="33"/>
      <c r="AX100" s="33"/>
      <c r="AY100" s="33"/>
      <c r="AZ100" s="33"/>
      <c r="BA100" s="317"/>
      <c r="BB100" s="70">
        <v>95</v>
      </c>
      <c r="BC100" s="62" t="e">
        <f>IF(AND($BV100=$BC$4,$BW100="派遣＿相手国"),(DATEDIF('【B1(3)】派遣・受入実績'!$V109,'【B1(3)】派遣・受入実績'!$Y109,"d")),"")</f>
        <v>#N/A</v>
      </c>
      <c r="BD100" s="62" t="e">
        <f>IF(AND($BV100=$BD$4,$BW100="派遣＿相手国"),(DATEDIF('【B1(3)】派遣・受入実績'!$V109,'【B1(3)】派遣・受入実績'!$Y109,"d")),"")</f>
        <v>#N/A</v>
      </c>
      <c r="BE100" s="62" t="e">
        <f>IF(AND($BV100=$BE$4,$BW100="派遣＿相手国"),(DATEDIF('【B1(3)】派遣・受入実績'!$V109,'【B1(3)】派遣・受入実績'!$Y109,"d")),"")</f>
        <v>#N/A</v>
      </c>
      <c r="BF100" s="62" t="e">
        <f>IF(AND($BV100=$BF$4,$BW100="派遣＿相手国"),(DATEDIF('【B1(3)】派遣・受入実績'!$V109,'【B1(3)】派遣・受入実績'!$Y109,"d")),"")</f>
        <v>#N/A</v>
      </c>
      <c r="BG100" s="62" t="e">
        <f>IF(AND($BV100=$BG$4,CONCATENATE($BW100,$BX100)="受入有"),(DATEDIF('【B1(3)】派遣・受入実績'!$V109,'【B1(3)】派遣・受入実績'!$Y109,"d")),"")</f>
        <v>#N/A</v>
      </c>
      <c r="BH100" s="62" t="e">
        <f>IF(AND($BV100=$BH$4,CONCATENATE($BW100,$BX100)="受入有"),(DATEDIF('【B1(3)】派遣・受入実績'!$V109,'【B1(3)】派遣・受入実績'!$Y109,"d")),"")</f>
        <v>#N/A</v>
      </c>
      <c r="BI100" s="62" t="e">
        <f>IF(AND($BV100=$BI$4,CONCATENATE($BW100,$BX100)="受入有"),(DATEDIF('【B1(3)】派遣・受入実績'!$V109,'【B1(3)】派遣・受入実績'!$Y109,"d")),"")</f>
        <v>#N/A</v>
      </c>
      <c r="BJ100" s="62" t="e">
        <f>IF(AND($BV100=$BJ$4,CONCATENATE($BW100,$BX100)="受入有"),(DATEDIF('【B1(3)】派遣・受入実績'!$V109,'【B1(3)】派遣・受入実績'!$Y109,"d")),"")</f>
        <v>#N/A</v>
      </c>
      <c r="BL100" s="70">
        <v>95</v>
      </c>
      <c r="BM100" s="62" t="e">
        <f>IF(AND(BN100&lt;&gt;"",COUNTIF(BN$6:BN99,BN100)=0),MAX($BM$6:BM99)+1,"")</f>
        <v>#N/A</v>
      </c>
      <c r="BN100" s="62" t="e">
        <f>IF(AND(BN$5=BV100,'【B1(3)】派遣・受入実績'!AJ109&lt;&gt;""),'【B1(3)】派遣・受入実績'!AJ109,"")</f>
        <v>#N/A</v>
      </c>
      <c r="BO100" s="62" t="e">
        <f>IF(AND(BP100&lt;&gt;"",COUNTIF(BP$6:BP99,BP100)=0),MAX($BO$6:BO99)+1,"")</f>
        <v>#N/A</v>
      </c>
      <c r="BP100" s="62" t="e">
        <f>IF(AND(BP$5=BV100,'【B1(3)】派遣・受入実績'!AJ109&lt;&gt;""),'【B1(3)】派遣・受入実績'!AJ109,"")</f>
        <v>#N/A</v>
      </c>
      <c r="BQ100" s="62" t="e">
        <f>IF(AND(BR100&lt;&gt;"",COUNTIF(BR$6:BR99,BR100)=0),MAX($BQ$6:BQ99)+1,"")</f>
        <v>#N/A</v>
      </c>
      <c r="BR100" s="62" t="e">
        <f>IF(AND(BR$5=BV100,'【B1(3)】派遣・受入実績'!AJ109&lt;&gt;""),'【B1(3)】派遣・受入実績'!AJ109,"")</f>
        <v>#N/A</v>
      </c>
      <c r="BS100" s="62" t="e">
        <f>IF(AND(BT100&lt;&gt;"",COUNTIF(BT$6:BT99,BT100)=0),MAX($BS$6:BS99)+1,"")</f>
        <v>#N/A</v>
      </c>
      <c r="BT100" s="62" t="e">
        <f>IF(AND(BT$5=BV100,'【B1(3)】派遣・受入実績'!AJ109&lt;&gt;""),'【B1(3)】派遣・受入実績'!AJ109,"")</f>
        <v>#N/A</v>
      </c>
      <c r="BV100" s="71">
        <f>'【B1(3)】派遣・受入実績'!D109</f>
        <v>0</v>
      </c>
      <c r="BW100" s="63">
        <f>'【B1(3)】派遣・受入実績'!F109</f>
        <v>0</v>
      </c>
      <c r="BX100" s="71" t="str">
        <f>IF('【B1(3)】派遣・受入実績'!T109="〇","有","")</f>
        <v/>
      </c>
      <c r="BY100" s="64" t="str">
        <f t="shared" si="22"/>
        <v>00</v>
      </c>
    </row>
    <row r="101" spans="9:77" ht="14.25" customHeight="1">
      <c r="I101" s="62"/>
      <c r="J101" s="62"/>
      <c r="K101" s="62"/>
      <c r="L101" s="62"/>
      <c r="M101" s="43"/>
      <c r="O101" s="62" t="str">
        <f>IF(OR('【B1(1)】日本側参加者リスト'!N106="",'【B1(1)】日本側参加者リスト'!AU106=1),"",'【B1(1)】日本側参加者リスト'!N106)</f>
        <v/>
      </c>
      <c r="P101" s="62" t="str">
        <f>IF(OR('【B1(2)】相手国側参加者リスト'!K106="",'【B1(2)】相手国側参加者リスト'!AU106=1),"",'【B1(2)】相手国側参加者リスト'!K106)</f>
        <v/>
      </c>
      <c r="AB101" s="46">
        <f>'【B1(4)】研究発表'!D109</f>
        <v>0</v>
      </c>
      <c r="AC101" s="71">
        <f>'【B1(4)】研究発表'!F109</f>
        <v>0</v>
      </c>
      <c r="AD101" s="46" t="str">
        <f>IF(MID(AC101,2,2)="学会",IF('【B1(4)】研究発表'!AL109="〇","〇",""),"")</f>
        <v/>
      </c>
      <c r="AE101" s="64" t="str">
        <f t="shared" si="23"/>
        <v>00</v>
      </c>
      <c r="AW101" s="33"/>
      <c r="AX101" s="33"/>
      <c r="AY101" s="33"/>
      <c r="AZ101" s="33"/>
      <c r="BA101" s="317"/>
      <c r="BB101" s="70">
        <v>96</v>
      </c>
      <c r="BC101" s="62" t="e">
        <f>IF(AND($BV101=$BC$4,$BW101="派遣＿相手国"),(DATEDIF('【B1(3)】派遣・受入実績'!$V110,'【B1(3)】派遣・受入実績'!$Y110,"d")),"")</f>
        <v>#N/A</v>
      </c>
      <c r="BD101" s="62" t="e">
        <f>IF(AND($BV101=$BD$4,$BW101="派遣＿相手国"),(DATEDIF('【B1(3)】派遣・受入実績'!$V110,'【B1(3)】派遣・受入実績'!$Y110,"d")),"")</f>
        <v>#N/A</v>
      </c>
      <c r="BE101" s="62" t="e">
        <f>IF(AND($BV101=$BE$4,$BW101="派遣＿相手国"),(DATEDIF('【B1(3)】派遣・受入実績'!$V110,'【B1(3)】派遣・受入実績'!$Y110,"d")),"")</f>
        <v>#N/A</v>
      </c>
      <c r="BF101" s="62" t="e">
        <f>IF(AND($BV101=$BF$4,$BW101="派遣＿相手国"),(DATEDIF('【B1(3)】派遣・受入実績'!$V110,'【B1(3)】派遣・受入実績'!$Y110,"d")),"")</f>
        <v>#N/A</v>
      </c>
      <c r="BG101" s="62" t="e">
        <f>IF(AND($BV101=$BG$4,CONCATENATE($BW101,$BX101)="受入有"),(DATEDIF('【B1(3)】派遣・受入実績'!$V110,'【B1(3)】派遣・受入実績'!$Y110,"d")),"")</f>
        <v>#N/A</v>
      </c>
      <c r="BH101" s="62" t="e">
        <f>IF(AND($BV101=$BH$4,CONCATENATE($BW101,$BX101)="受入有"),(DATEDIF('【B1(3)】派遣・受入実績'!$V110,'【B1(3)】派遣・受入実績'!$Y110,"d")),"")</f>
        <v>#N/A</v>
      </c>
      <c r="BI101" s="62" t="e">
        <f>IF(AND($BV101=$BI$4,CONCATENATE($BW101,$BX101)="受入有"),(DATEDIF('【B1(3)】派遣・受入実績'!$V110,'【B1(3)】派遣・受入実績'!$Y110,"d")),"")</f>
        <v>#N/A</v>
      </c>
      <c r="BJ101" s="62" t="e">
        <f>IF(AND($BV101=$BJ$4,CONCATENATE($BW101,$BX101)="受入有"),(DATEDIF('【B1(3)】派遣・受入実績'!$V110,'【B1(3)】派遣・受入実績'!$Y110,"d")),"")</f>
        <v>#N/A</v>
      </c>
      <c r="BL101" s="70">
        <v>96</v>
      </c>
      <c r="BM101" s="62" t="e">
        <f>IF(AND(BN101&lt;&gt;"",COUNTIF(BN$6:BN100,BN101)=0),MAX($BM$6:BM100)+1,"")</f>
        <v>#N/A</v>
      </c>
      <c r="BN101" s="62" t="e">
        <f>IF(AND(BN$5=BV101,'【B1(3)】派遣・受入実績'!AJ110&lt;&gt;""),'【B1(3)】派遣・受入実績'!AJ110,"")</f>
        <v>#N/A</v>
      </c>
      <c r="BO101" s="62" t="e">
        <f>IF(AND(BP101&lt;&gt;"",COUNTIF(BP$6:BP100,BP101)=0),MAX($BO$6:BO100)+1,"")</f>
        <v>#N/A</v>
      </c>
      <c r="BP101" s="62" t="e">
        <f>IF(AND(BP$5=BV101,'【B1(3)】派遣・受入実績'!AJ110&lt;&gt;""),'【B1(3)】派遣・受入実績'!AJ110,"")</f>
        <v>#N/A</v>
      </c>
      <c r="BQ101" s="62" t="e">
        <f>IF(AND(BR101&lt;&gt;"",COUNTIF(BR$6:BR100,BR101)=0),MAX($BQ$6:BQ100)+1,"")</f>
        <v>#N/A</v>
      </c>
      <c r="BR101" s="62" t="e">
        <f>IF(AND(BR$5=BV101,'【B1(3)】派遣・受入実績'!AJ110&lt;&gt;""),'【B1(3)】派遣・受入実績'!AJ110,"")</f>
        <v>#N/A</v>
      </c>
      <c r="BS101" s="62" t="e">
        <f>IF(AND(BT101&lt;&gt;"",COUNTIF(BT$6:BT100,BT101)=0),MAX($BS$6:BS100)+1,"")</f>
        <v>#N/A</v>
      </c>
      <c r="BT101" s="62" t="e">
        <f>IF(AND(BT$5=BV101,'【B1(3)】派遣・受入実績'!AJ110&lt;&gt;""),'【B1(3)】派遣・受入実績'!AJ110,"")</f>
        <v>#N/A</v>
      </c>
      <c r="BV101" s="71">
        <f>'【B1(3)】派遣・受入実績'!D110</f>
        <v>0</v>
      </c>
      <c r="BW101" s="63">
        <f>'【B1(3)】派遣・受入実績'!F110</f>
        <v>0</v>
      </c>
      <c r="BX101" s="71" t="str">
        <f>IF('【B1(3)】派遣・受入実績'!T110="〇","有","")</f>
        <v/>
      </c>
      <c r="BY101" s="64" t="str">
        <f t="shared" si="22"/>
        <v>00</v>
      </c>
    </row>
    <row r="102" spans="9:77" ht="14.25" customHeight="1">
      <c r="I102" s="62"/>
      <c r="J102" s="62"/>
      <c r="K102" s="62"/>
      <c r="L102" s="62"/>
      <c r="M102" s="43"/>
      <c r="O102" s="62" t="str">
        <f>IF(OR('【B1(1)】日本側参加者リスト'!N107="",'【B1(1)】日本側参加者リスト'!AU107=1),"",'【B1(1)】日本側参加者リスト'!N107)</f>
        <v/>
      </c>
      <c r="P102" s="62" t="str">
        <f>IF(OR('【B1(2)】相手国側参加者リスト'!K107="",'【B1(2)】相手国側参加者リスト'!AU107=1),"",'【B1(2)】相手国側参加者リスト'!K107)</f>
        <v/>
      </c>
      <c r="AB102" s="46">
        <f>'【B1(4)】研究発表'!D110</f>
        <v>0</v>
      </c>
      <c r="AC102" s="71">
        <f>'【B1(4)】研究発表'!F110</f>
        <v>0</v>
      </c>
      <c r="AD102" s="46" t="str">
        <f>IF(MID(AC102,2,2)="学会",IF('【B1(4)】研究発表'!AL110="〇","〇",""),"")</f>
        <v/>
      </c>
      <c r="AE102" s="64" t="str">
        <f t="shared" si="23"/>
        <v>00</v>
      </c>
      <c r="AW102" s="33"/>
      <c r="AX102" s="33"/>
      <c r="AY102" s="33"/>
      <c r="AZ102" s="33"/>
      <c r="BA102" s="317"/>
      <c r="BB102" s="70">
        <v>97</v>
      </c>
      <c r="BC102" s="62" t="e">
        <f>IF(AND($BV102=$BC$4,$BW102="派遣＿相手国"),(DATEDIF('【B1(3)】派遣・受入実績'!$V111,'【B1(3)】派遣・受入実績'!$Y111,"d")),"")</f>
        <v>#N/A</v>
      </c>
      <c r="BD102" s="62" t="e">
        <f>IF(AND($BV102=$BD$4,$BW102="派遣＿相手国"),(DATEDIF('【B1(3)】派遣・受入実績'!$V111,'【B1(3)】派遣・受入実績'!$Y111,"d")),"")</f>
        <v>#N/A</v>
      </c>
      <c r="BE102" s="62" t="e">
        <f>IF(AND($BV102=$BE$4,$BW102="派遣＿相手国"),(DATEDIF('【B1(3)】派遣・受入実績'!$V111,'【B1(3)】派遣・受入実績'!$Y111,"d")),"")</f>
        <v>#N/A</v>
      </c>
      <c r="BF102" s="62" t="e">
        <f>IF(AND($BV102=$BF$4,$BW102="派遣＿相手国"),(DATEDIF('【B1(3)】派遣・受入実績'!$V111,'【B1(3)】派遣・受入実績'!$Y111,"d")),"")</f>
        <v>#N/A</v>
      </c>
      <c r="BG102" s="62" t="e">
        <f>IF(AND($BV102=$BG$4,CONCATENATE($BW102,$BX102)="受入有"),(DATEDIF('【B1(3)】派遣・受入実績'!$V111,'【B1(3)】派遣・受入実績'!$Y111,"d")),"")</f>
        <v>#N/A</v>
      </c>
      <c r="BH102" s="62" t="e">
        <f>IF(AND($BV102=$BH$4,CONCATENATE($BW102,$BX102)="受入有"),(DATEDIF('【B1(3)】派遣・受入実績'!$V111,'【B1(3)】派遣・受入実績'!$Y111,"d")),"")</f>
        <v>#N/A</v>
      </c>
      <c r="BI102" s="62" t="e">
        <f>IF(AND($BV102=$BI$4,CONCATENATE($BW102,$BX102)="受入有"),(DATEDIF('【B1(3)】派遣・受入実績'!$V111,'【B1(3)】派遣・受入実績'!$Y111,"d")),"")</f>
        <v>#N/A</v>
      </c>
      <c r="BJ102" s="62" t="e">
        <f>IF(AND($BV102=$BJ$4,CONCATENATE($BW102,$BX102)="受入有"),(DATEDIF('【B1(3)】派遣・受入実績'!$V111,'【B1(3)】派遣・受入実績'!$Y111,"d")),"")</f>
        <v>#N/A</v>
      </c>
      <c r="BL102" s="70">
        <v>97</v>
      </c>
      <c r="BM102" s="62" t="e">
        <f>IF(AND(BN102&lt;&gt;"",COUNTIF(BN$6:BN101,BN102)=0),MAX($BM$6:BM101)+1,"")</f>
        <v>#N/A</v>
      </c>
      <c r="BN102" s="62" t="e">
        <f>IF(AND(BN$5=BV102,'【B1(3)】派遣・受入実績'!AJ111&lt;&gt;""),'【B1(3)】派遣・受入実績'!AJ111,"")</f>
        <v>#N/A</v>
      </c>
      <c r="BO102" s="62" t="e">
        <f>IF(AND(BP102&lt;&gt;"",COUNTIF(BP$6:BP101,BP102)=0),MAX($BO$6:BO101)+1,"")</f>
        <v>#N/A</v>
      </c>
      <c r="BP102" s="62" t="e">
        <f>IF(AND(BP$5=BV102,'【B1(3)】派遣・受入実績'!AJ111&lt;&gt;""),'【B1(3)】派遣・受入実績'!AJ111,"")</f>
        <v>#N/A</v>
      </c>
      <c r="BQ102" s="62" t="e">
        <f>IF(AND(BR102&lt;&gt;"",COUNTIF(BR$6:BR101,BR102)=0),MAX($BQ$6:BQ101)+1,"")</f>
        <v>#N/A</v>
      </c>
      <c r="BR102" s="62" t="e">
        <f>IF(AND(BR$5=BV102,'【B1(3)】派遣・受入実績'!AJ111&lt;&gt;""),'【B1(3)】派遣・受入実績'!AJ111,"")</f>
        <v>#N/A</v>
      </c>
      <c r="BS102" s="62" t="e">
        <f>IF(AND(BT102&lt;&gt;"",COUNTIF(BT$6:BT101,BT102)=0),MAX($BS$6:BS101)+1,"")</f>
        <v>#N/A</v>
      </c>
      <c r="BT102" s="62" t="e">
        <f>IF(AND(BT$5=BV102,'【B1(3)】派遣・受入実績'!AJ111&lt;&gt;""),'【B1(3)】派遣・受入実績'!AJ111,"")</f>
        <v>#N/A</v>
      </c>
      <c r="BV102" s="71">
        <f>'【B1(3)】派遣・受入実績'!D111</f>
        <v>0</v>
      </c>
      <c r="BW102" s="63">
        <f>'【B1(3)】派遣・受入実績'!F111</f>
        <v>0</v>
      </c>
      <c r="BX102" s="71" t="str">
        <f>IF('【B1(3)】派遣・受入実績'!T111="〇","有","")</f>
        <v/>
      </c>
      <c r="BY102" s="64" t="str">
        <f>CONCATENATE(BV102,BW102,BX102)</f>
        <v>00</v>
      </c>
    </row>
    <row r="103" spans="9:77" ht="14.25" customHeight="1">
      <c r="I103" s="62"/>
      <c r="J103" s="62"/>
      <c r="K103" s="62"/>
      <c r="L103" s="62"/>
      <c r="M103" s="43"/>
      <c r="O103" s="62" t="str">
        <f>IF(OR('【B1(1)】日本側参加者リスト'!N108="",'【B1(1)】日本側参加者リスト'!AU108=1),"",'【B1(1)】日本側参加者リスト'!N108)</f>
        <v/>
      </c>
      <c r="P103" s="62" t="str">
        <f>IF(OR('【B1(2)】相手国側参加者リスト'!K108="",'【B1(2)】相手国側参加者リスト'!AU108=1),"",'【B1(2)】相手国側参加者リスト'!K108)</f>
        <v/>
      </c>
      <c r="AB103" s="46">
        <f>'【B1(4)】研究発表'!D111</f>
        <v>0</v>
      </c>
      <c r="AC103" s="71">
        <f>'【B1(4)】研究発表'!F111</f>
        <v>0</v>
      </c>
      <c r="AD103" s="46" t="str">
        <f>IF(MID(AC103,2,2)="学会",IF('【B1(4)】研究発表'!AL111="〇","〇",""),"")</f>
        <v/>
      </c>
      <c r="AE103" s="64" t="str">
        <f t="shared" si="23"/>
        <v>00</v>
      </c>
      <c r="AW103" s="33"/>
      <c r="AX103" s="33"/>
      <c r="AY103" s="33"/>
      <c r="AZ103" s="33"/>
      <c r="BA103" s="317"/>
      <c r="BB103" s="70">
        <v>98</v>
      </c>
      <c r="BC103" s="62" t="e">
        <f>IF(AND($BV103=$BC$4,$BW103="派遣＿相手国"),(DATEDIF('【B1(3)】派遣・受入実績'!$V112,'【B1(3)】派遣・受入実績'!$Y112,"d")),"")</f>
        <v>#N/A</v>
      </c>
      <c r="BD103" s="62" t="e">
        <f>IF(AND($BV103=$BD$4,$BW103="派遣＿相手国"),(DATEDIF('【B1(3)】派遣・受入実績'!$V112,'【B1(3)】派遣・受入実績'!$Y112,"d")),"")</f>
        <v>#N/A</v>
      </c>
      <c r="BE103" s="62" t="e">
        <f>IF(AND($BV103=$BE$4,$BW103="派遣＿相手国"),(DATEDIF('【B1(3)】派遣・受入実績'!$V112,'【B1(3)】派遣・受入実績'!$Y112,"d")),"")</f>
        <v>#N/A</v>
      </c>
      <c r="BF103" s="62" t="e">
        <f>IF(AND($BV103=$BF$4,$BW103="派遣＿相手国"),(DATEDIF('【B1(3)】派遣・受入実績'!$V112,'【B1(3)】派遣・受入実績'!$Y112,"d")),"")</f>
        <v>#N/A</v>
      </c>
      <c r="BG103" s="62" t="e">
        <f>IF(AND($BV103=$BG$4,CONCATENATE($BW103,$BX103)="受入有"),(DATEDIF('【B1(3)】派遣・受入実績'!$V112,'【B1(3)】派遣・受入実績'!$Y112,"d")),"")</f>
        <v>#N/A</v>
      </c>
      <c r="BH103" s="62" t="e">
        <f>IF(AND($BV103=$BH$4,CONCATENATE($BW103,$BX103)="受入有"),(DATEDIF('【B1(3)】派遣・受入実績'!$V112,'【B1(3)】派遣・受入実績'!$Y112,"d")),"")</f>
        <v>#N/A</v>
      </c>
      <c r="BI103" s="62" t="e">
        <f>IF(AND($BV103=$BI$4,CONCATENATE($BW103,$BX103)="受入有"),(DATEDIF('【B1(3)】派遣・受入実績'!$V112,'【B1(3)】派遣・受入実績'!$Y112,"d")),"")</f>
        <v>#N/A</v>
      </c>
      <c r="BJ103" s="62" t="e">
        <f>IF(AND($BV103=$BJ$4,CONCATENATE($BW103,$BX103)="受入有"),(DATEDIF('【B1(3)】派遣・受入実績'!$V112,'【B1(3)】派遣・受入実績'!$Y112,"d")),"")</f>
        <v>#N/A</v>
      </c>
      <c r="BL103" s="70">
        <v>98</v>
      </c>
      <c r="BM103" s="62" t="e">
        <f>IF(AND(BN103&lt;&gt;"",COUNTIF(BN$6:BN102,BN103)=0),MAX($BM$6:BM102)+1,"")</f>
        <v>#N/A</v>
      </c>
      <c r="BN103" s="62" t="e">
        <f>IF(AND(BN$5=BV103,'【B1(3)】派遣・受入実績'!AJ112&lt;&gt;""),'【B1(3)】派遣・受入実績'!AJ112,"")</f>
        <v>#N/A</v>
      </c>
      <c r="BO103" s="62" t="e">
        <f>IF(AND(BP103&lt;&gt;"",COUNTIF(BP$6:BP102,BP103)=0),MAX($BO$6:BO102)+1,"")</f>
        <v>#N/A</v>
      </c>
      <c r="BP103" s="62" t="e">
        <f>IF(AND(BP$5=BV103,'【B1(3)】派遣・受入実績'!AJ112&lt;&gt;""),'【B1(3)】派遣・受入実績'!AJ112,"")</f>
        <v>#N/A</v>
      </c>
      <c r="BQ103" s="62" t="e">
        <f>IF(AND(BR103&lt;&gt;"",COUNTIF(BR$6:BR102,BR103)=0),MAX($BQ$6:BQ102)+1,"")</f>
        <v>#N/A</v>
      </c>
      <c r="BR103" s="62" t="e">
        <f>IF(AND(BR$5=BV103,'【B1(3)】派遣・受入実績'!AJ112&lt;&gt;""),'【B1(3)】派遣・受入実績'!AJ112,"")</f>
        <v>#N/A</v>
      </c>
      <c r="BS103" s="62" t="e">
        <f>IF(AND(BT103&lt;&gt;"",COUNTIF(BT$6:BT102,BT103)=0),MAX($BS$6:BS102)+1,"")</f>
        <v>#N/A</v>
      </c>
      <c r="BT103" s="62" t="e">
        <f>IF(AND(BT$5=BV103,'【B1(3)】派遣・受入実績'!AJ112&lt;&gt;""),'【B1(3)】派遣・受入実績'!AJ112,"")</f>
        <v>#N/A</v>
      </c>
      <c r="BV103" s="71">
        <f>'【B1(3)】派遣・受入実績'!D112</f>
        <v>0</v>
      </c>
      <c r="BW103" s="63">
        <f>'【B1(3)】派遣・受入実績'!F112</f>
        <v>0</v>
      </c>
      <c r="BX103" s="71" t="str">
        <f>IF('【B1(3)】派遣・受入実績'!T112="〇","有","")</f>
        <v/>
      </c>
      <c r="BY103" s="64" t="str">
        <f>CONCATENATE(BV103,BW103,BX103)</f>
        <v>00</v>
      </c>
    </row>
    <row r="104" spans="9:77" ht="14.25" customHeight="1">
      <c r="I104" s="62"/>
      <c r="J104" s="62"/>
      <c r="K104" s="62"/>
      <c r="L104" s="62"/>
      <c r="M104" s="43"/>
      <c r="O104" s="62" t="str">
        <f>IF(OR('【B1(1)】日本側参加者リスト'!N109="",'【B1(1)】日本側参加者リスト'!AU109=1),"",'【B1(1)】日本側参加者リスト'!N109)</f>
        <v/>
      </c>
      <c r="P104" s="62" t="str">
        <f>IF(OR('【B1(2)】相手国側参加者リスト'!K109="",'【B1(2)】相手国側参加者リスト'!AU109=1),"",'【B1(2)】相手国側参加者リスト'!K109)</f>
        <v/>
      </c>
      <c r="AB104" s="46">
        <f>'【B1(4)】研究発表'!D112</f>
        <v>0</v>
      </c>
      <c r="AC104" s="71">
        <f>'【B1(4)】研究発表'!F112</f>
        <v>0</v>
      </c>
      <c r="AD104" s="46" t="str">
        <f>IF(MID(AC104,2,2)="学会",IF('【B1(4)】研究発表'!AL112="〇","〇",""),"")</f>
        <v/>
      </c>
      <c r="AE104" s="64" t="str">
        <f t="shared" si="23"/>
        <v>00</v>
      </c>
      <c r="AW104" s="33"/>
      <c r="AX104" s="33"/>
      <c r="AY104" s="33"/>
      <c r="AZ104" s="33"/>
      <c r="BA104" s="317"/>
      <c r="BB104" s="70">
        <v>99</v>
      </c>
      <c r="BC104" s="62" t="e">
        <f>IF(AND($BV104=$BC$4,$BW104="派遣＿相手国"),(DATEDIF('【B1(3)】派遣・受入実績'!$V113,'【B1(3)】派遣・受入実績'!$Y113,"d")),"")</f>
        <v>#N/A</v>
      </c>
      <c r="BD104" s="62" t="e">
        <f>IF(AND($BV104=$BD$4,$BW104="派遣＿相手国"),(DATEDIF('【B1(3)】派遣・受入実績'!$V113,'【B1(3)】派遣・受入実績'!$Y113,"d")),"")</f>
        <v>#N/A</v>
      </c>
      <c r="BE104" s="62" t="e">
        <f>IF(AND($BV104=$BE$4,$BW104="派遣＿相手国"),(DATEDIF('【B1(3)】派遣・受入実績'!$V113,'【B1(3)】派遣・受入実績'!$Y113,"d")),"")</f>
        <v>#N/A</v>
      </c>
      <c r="BF104" s="62" t="e">
        <f>IF(AND($BV104=$BF$4,$BW104="派遣＿相手国"),(DATEDIF('【B1(3)】派遣・受入実績'!$V113,'【B1(3)】派遣・受入実績'!$Y113,"d")),"")</f>
        <v>#N/A</v>
      </c>
      <c r="BG104" s="62" t="e">
        <f>IF(AND($BV104=$BG$4,CONCATENATE($BW104,$BX104)="受入有"),(DATEDIF('【B1(3)】派遣・受入実績'!$V113,'【B1(3)】派遣・受入実績'!$Y113,"d")),"")</f>
        <v>#N/A</v>
      </c>
      <c r="BH104" s="62" t="e">
        <f>IF(AND($BV104=$BH$4,CONCATENATE($BW104,$BX104)="受入有"),(DATEDIF('【B1(3)】派遣・受入実績'!$V113,'【B1(3)】派遣・受入実績'!$Y113,"d")),"")</f>
        <v>#N/A</v>
      </c>
      <c r="BI104" s="62" t="e">
        <f>IF(AND($BV104=$BI$4,CONCATENATE($BW104,$BX104)="受入有"),(DATEDIF('【B1(3)】派遣・受入実績'!$V113,'【B1(3)】派遣・受入実績'!$Y113,"d")),"")</f>
        <v>#N/A</v>
      </c>
      <c r="BJ104" s="62" t="e">
        <f>IF(AND($BV104=$BJ$4,CONCATENATE($BW104,$BX104)="受入有"),(DATEDIF('【B1(3)】派遣・受入実績'!$V113,'【B1(3)】派遣・受入実績'!$Y113,"d")),"")</f>
        <v>#N/A</v>
      </c>
      <c r="BL104" s="70">
        <v>99</v>
      </c>
      <c r="BM104" s="62" t="e">
        <f>IF(AND(BN104&lt;&gt;"",COUNTIF(BN$6:BN103,BN104)=0),MAX($BM$6:BM103)+1,"")</f>
        <v>#N/A</v>
      </c>
      <c r="BN104" s="62" t="e">
        <f>IF(AND(BN$5=BV104,'【B1(3)】派遣・受入実績'!AJ113&lt;&gt;""),'【B1(3)】派遣・受入実績'!AJ113,"")</f>
        <v>#N/A</v>
      </c>
      <c r="BO104" s="62" t="e">
        <f>IF(AND(BP104&lt;&gt;"",COUNTIF(BP$6:BP103,BP104)=0),MAX($BO$6:BO103)+1,"")</f>
        <v>#N/A</v>
      </c>
      <c r="BP104" s="62" t="e">
        <f>IF(AND(BP$5=BV104,'【B1(3)】派遣・受入実績'!AJ113&lt;&gt;""),'【B1(3)】派遣・受入実績'!AJ113,"")</f>
        <v>#N/A</v>
      </c>
      <c r="BQ104" s="62" t="e">
        <f>IF(AND(BR104&lt;&gt;"",COUNTIF(BR$6:BR103,BR104)=0),MAX($BQ$6:BQ103)+1,"")</f>
        <v>#N/A</v>
      </c>
      <c r="BR104" s="62" t="e">
        <f>IF(AND(BR$5=BV104,'【B1(3)】派遣・受入実績'!AJ113&lt;&gt;""),'【B1(3)】派遣・受入実績'!AJ113,"")</f>
        <v>#N/A</v>
      </c>
      <c r="BS104" s="62" t="e">
        <f>IF(AND(BT104&lt;&gt;"",COUNTIF(BT$6:BT103,BT104)=0),MAX($BS$6:BS103)+1,"")</f>
        <v>#N/A</v>
      </c>
      <c r="BT104" s="62" t="e">
        <f>IF(AND(BT$5=BV104,'【B1(3)】派遣・受入実績'!AJ113&lt;&gt;""),'【B1(3)】派遣・受入実績'!AJ113,"")</f>
        <v>#N/A</v>
      </c>
      <c r="BV104" s="71">
        <f>'【B1(3)】派遣・受入実績'!D113</f>
        <v>0</v>
      </c>
      <c r="BW104" s="63">
        <f>'【B1(3)】派遣・受入実績'!F113</f>
        <v>0</v>
      </c>
      <c r="BX104" s="71" t="str">
        <f>IF('【B1(3)】派遣・受入実績'!T113="〇","有","")</f>
        <v/>
      </c>
      <c r="BY104" s="64" t="str">
        <f>CONCATENATE(BV104,BW104,BX104)</f>
        <v>00</v>
      </c>
    </row>
    <row r="105" spans="9:77" ht="14.25" customHeight="1">
      <c r="I105" s="62"/>
      <c r="J105" s="62"/>
      <c r="K105" s="62"/>
      <c r="L105" s="62"/>
      <c r="M105" s="43"/>
      <c r="O105" s="62" t="str">
        <f>IF(OR('【B1(1)】日本側参加者リスト'!N110="",'【B1(1)】日本側参加者リスト'!AU110=1),"",'【B1(1)】日本側参加者リスト'!N110)</f>
        <v/>
      </c>
      <c r="P105" s="62" t="str">
        <f>IF(OR('【B1(2)】相手国側参加者リスト'!K110="",'【B1(2)】相手国側参加者リスト'!AU110=1),"",'【B1(2)】相手国側参加者リスト'!K110)</f>
        <v/>
      </c>
      <c r="AB105" s="46">
        <f>'【B1(4)】研究発表'!D113</f>
        <v>0</v>
      </c>
      <c r="AC105" s="71">
        <f>'【B1(4)】研究発表'!F113</f>
        <v>0</v>
      </c>
      <c r="AD105" s="46" t="str">
        <f>IF(MID(AC105,2,2)="学会",IF('【B1(4)】研究発表'!AL113="〇","〇",""),"")</f>
        <v/>
      </c>
      <c r="AE105" s="64" t="str">
        <f t="shared" si="23"/>
        <v>00</v>
      </c>
      <c r="AW105" s="33"/>
      <c r="AX105" s="33"/>
      <c r="AY105" s="33"/>
      <c r="AZ105" s="33"/>
      <c r="BA105" s="317"/>
      <c r="BB105" s="70">
        <v>100</v>
      </c>
      <c r="BC105" s="62" t="e">
        <f>IF(AND($BV105=$BC$4,$BW105="派遣＿相手国"),(DATEDIF('【B1(3)】派遣・受入実績'!$V114,'【B1(3)】派遣・受入実績'!$Y114,"d")),"")</f>
        <v>#N/A</v>
      </c>
      <c r="BD105" s="62" t="e">
        <f>IF(AND($BV105=$BD$4,$BW105="派遣＿相手国"),(DATEDIF('【B1(3)】派遣・受入実績'!$V114,'【B1(3)】派遣・受入実績'!$Y114,"d")),"")</f>
        <v>#N/A</v>
      </c>
      <c r="BE105" s="62" t="e">
        <f>IF(AND($BV105=$BE$4,$BW105="派遣＿相手国"),(DATEDIF('【B1(3)】派遣・受入実績'!$V114,'【B1(3)】派遣・受入実績'!$Y114,"d")),"")</f>
        <v>#N/A</v>
      </c>
      <c r="BF105" s="62" t="e">
        <f>IF(AND($BV105=$BF$4,$BW105="派遣＿相手国"),(DATEDIF('【B1(3)】派遣・受入実績'!$V114,'【B1(3)】派遣・受入実績'!$Y114,"d")),"")</f>
        <v>#N/A</v>
      </c>
      <c r="BG105" s="62" t="e">
        <f>IF(AND($BV105=$BG$4,CONCATENATE($BW105,$BX105)="受入有"),(DATEDIF('【B1(3)】派遣・受入実績'!$V114,'【B1(3)】派遣・受入実績'!$Y114,"d")),"")</f>
        <v>#N/A</v>
      </c>
      <c r="BH105" s="62" t="e">
        <f>IF(AND($BV105=$BH$4,CONCATENATE($BW105,$BX105)="受入有"),(DATEDIF('【B1(3)】派遣・受入実績'!$V114,'【B1(3)】派遣・受入実績'!$Y114,"d")),"")</f>
        <v>#N/A</v>
      </c>
      <c r="BI105" s="62" t="e">
        <f>IF(AND($BV105=$BI$4,CONCATENATE($BW105,$BX105)="受入有"),(DATEDIF('【B1(3)】派遣・受入実績'!$V114,'【B1(3)】派遣・受入実績'!$Y114,"d")),"")</f>
        <v>#N/A</v>
      </c>
      <c r="BJ105" s="62" t="e">
        <f>IF(AND($BV105=$BJ$4,CONCATENATE($BW105,$BX105)="受入有"),(DATEDIF('【B1(3)】派遣・受入実績'!$V114,'【B1(3)】派遣・受入実績'!$Y114,"d")),"")</f>
        <v>#N/A</v>
      </c>
      <c r="BL105" s="70">
        <v>100</v>
      </c>
      <c r="BM105" s="62" t="e">
        <f>IF(AND(BN105&lt;&gt;"",COUNTIF(BN$6:BN104,BN105)=0),MAX($BM$6:BM104)+1,"")</f>
        <v>#N/A</v>
      </c>
      <c r="BN105" s="62" t="e">
        <f>IF(AND(BN$5=BV105,'【B1(3)】派遣・受入実績'!AJ114&lt;&gt;""),'【B1(3)】派遣・受入実績'!AJ114,"")</f>
        <v>#N/A</v>
      </c>
      <c r="BO105" s="62" t="e">
        <f>IF(AND(BP105&lt;&gt;"",COUNTIF(BP$6:BP104,BP105)=0),MAX($BO$6:BO104)+1,"")</f>
        <v>#N/A</v>
      </c>
      <c r="BP105" s="62" t="e">
        <f>IF(AND(BP$5=BV105,'【B1(3)】派遣・受入実績'!AJ114&lt;&gt;""),'【B1(3)】派遣・受入実績'!AJ114,"")</f>
        <v>#N/A</v>
      </c>
      <c r="BQ105" s="62" t="e">
        <f>IF(AND(BR105&lt;&gt;"",COUNTIF(BR$6:BR104,BR105)=0),MAX($BQ$6:BQ104)+1,"")</f>
        <v>#N/A</v>
      </c>
      <c r="BR105" s="62" t="e">
        <f>IF(AND(BR$5=BV105,'【B1(3)】派遣・受入実績'!AJ114&lt;&gt;""),'【B1(3)】派遣・受入実績'!AJ114,"")</f>
        <v>#N/A</v>
      </c>
      <c r="BS105" s="62" t="e">
        <f>IF(AND(BT105&lt;&gt;"",COUNTIF(BT$6:BT104,BT105)=0),MAX($BS$6:BS104)+1,"")</f>
        <v>#N/A</v>
      </c>
      <c r="BT105" s="62" t="e">
        <f>IF(AND(BT$5=BV105,'【B1(3)】派遣・受入実績'!AJ114&lt;&gt;""),'【B1(3)】派遣・受入実績'!AJ114,"")</f>
        <v>#N/A</v>
      </c>
      <c r="BV105" s="71">
        <f>'【B1(3)】派遣・受入実績'!D114</f>
        <v>0</v>
      </c>
      <c r="BW105" s="63">
        <f>'【B1(3)】派遣・受入実績'!F114</f>
        <v>0</v>
      </c>
      <c r="BX105" s="71" t="str">
        <f>IF('【B1(3)】派遣・受入実績'!T114="〇","有","")</f>
        <v/>
      </c>
      <c r="BY105" s="64" t="str">
        <f>CONCATENATE(BV105,BW105,BX105)</f>
        <v>00</v>
      </c>
    </row>
    <row r="106" spans="9:77" ht="14.25" customHeight="1">
      <c r="I106" s="62"/>
      <c r="J106" s="62"/>
      <c r="K106" s="62"/>
      <c r="L106" s="62"/>
      <c r="M106" s="43"/>
      <c r="O106" s="62" t="str">
        <f>IF(OR('【B1(1)】日本側参加者リスト'!N111="",'【B1(1)】日本側参加者リスト'!AU111=1),"",'【B1(1)】日本側参加者リスト'!N111)</f>
        <v/>
      </c>
      <c r="P106" s="62" t="str">
        <f>IF(OR('【B1(2)】相手国側参加者リスト'!K111="",'【B1(2)】相手国側参加者リスト'!AU111=1),"",'【B1(2)】相手国側参加者リスト'!K111)</f>
        <v/>
      </c>
    </row>
  </sheetData>
  <sortState xmlns:xlrd2="http://schemas.microsoft.com/office/spreadsheetml/2017/richdata2" ref="B6:C22">
    <sortCondition ref="B6"/>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【B1(1)】日本側参加者リスト</vt:lpstr>
      <vt:lpstr>【B1(2)】相手国側参加者リスト</vt:lpstr>
      <vt:lpstr>【B1(3)】派遣・受入実績</vt:lpstr>
      <vt:lpstr>【B1(4)】研究発表</vt:lpstr>
      <vt:lpstr>【B2(1)】日本側参加者リスト</vt:lpstr>
      <vt:lpstr>【B2(2)】相手国参加者リスト</vt:lpstr>
      <vt:lpstr>JSPS管理</vt:lpstr>
      <vt:lpstr>lst参加者_相手国側</vt:lpstr>
      <vt:lpstr>lst参加者_日本側</vt:lpstr>
      <vt:lpstr>'【B1(1)】日本側参加者リスト'!Print_Area</vt:lpstr>
      <vt:lpstr>'【B1(2)】相手国側参加者リスト'!Print_Area</vt:lpstr>
      <vt:lpstr>'【B1(3)】派遣・受入実績'!Print_Area</vt:lpstr>
      <vt:lpstr>'【B1(4)】研究発表'!Print_Area</vt:lpstr>
      <vt:lpstr>'【B2(1)】日本側参加者リスト'!Print_Area</vt:lpstr>
      <vt:lpstr>'【B2(2)】相手国参加者リスト'!Print_Area</vt:lpstr>
      <vt:lpstr>'【B1(1)】日本側参加者リスト'!Print_Titles</vt:lpstr>
      <vt:lpstr>'【B1(2)】相手国側参加者リスト'!Print_Titles</vt:lpstr>
      <vt:lpstr>'【B1(3)】派遣・受入実績'!Print_Titles</vt:lpstr>
      <vt:lpstr>'【B1(4)】研究発表'!Print_Titles</vt:lpstr>
      <vt:lpstr>'【B2(1)】日本側参加者リスト'!Print_Titles</vt:lpstr>
      <vt:lpstr>'【B2(2)】相手国参加者リスト'!Print_Titles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2019-12-26T02:26:30Z</dcterms:created>
  <dcterms:modified xsi:type="dcterms:W3CDTF">2023-03-01T02:48:38Z</dcterms:modified>
</cp:coreProperties>
</file>