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00" windowWidth="21660" windowHeight="5160" activeTab="0"/>
  </bookViews>
  <sheets>
    <sheet name="国際情報発信強化" sheetId="1" r:id="rId1"/>
    <sheet name="メッセージ" sheetId="2" state="hidden" r:id="rId2"/>
    <sheet name="エラーメッセージ" sheetId="3" state="hidden" r:id="rId3"/>
  </sheets>
  <definedNames>
    <definedName name="_xlnm.Print_Area" localSheetId="2">'エラーメッセージ'!$A:$D</definedName>
    <definedName name="_xlnm.Print_Area" localSheetId="0">'国際情報発信強化'!$A:$X</definedName>
    <definedName name="_xlnm.Print_Titles" localSheetId="2">'エラーメッセージ'!$2:$2</definedName>
    <definedName name="_xlnm.Print_Titles" localSheetId="1">'メッセージ'!$1:$1</definedName>
  </definedNames>
  <calcPr fullCalcOnLoad="1"/>
</workbook>
</file>

<file path=xl/comments1.xml><?xml version="1.0" encoding="utf-8"?>
<comments xmlns="http://schemas.openxmlformats.org/spreadsheetml/2006/main">
  <authors>
    <author>独立行政法人日本学術振興会</author>
  </authors>
  <commentList>
    <comment ref="F51" authorId="0">
      <text>
        <r>
          <rPr>
            <sz val="9"/>
            <rFont val="ＭＳ Ｐゴシック"/>
            <family val="3"/>
          </rPr>
          <t>「取組の名称」の記入漏れの無いようにしてください。</t>
        </r>
      </text>
    </comment>
  </commentList>
</comments>
</file>

<file path=xl/comments2.xml><?xml version="1.0" encoding="utf-8"?>
<comments xmlns="http://schemas.openxmlformats.org/spreadsheetml/2006/main">
  <authors>
    <author>作成者</author>
  </authors>
  <commentList>
    <comment ref="G1" authorId="0">
      <text>
        <r>
          <rPr>
            <b/>
            <sz val="9"/>
            <rFont val="ＭＳ ゴシック"/>
            <family val="3"/>
          </rPr>
          <t xml:space="preserve">FlgBold:
 1:太字
</t>
        </r>
        <r>
          <rPr>
            <sz val="9"/>
            <rFont val="ＭＳ ゴシック"/>
            <family val="3"/>
          </rPr>
          <t xml:space="preserve">
</t>
        </r>
        <r>
          <rPr>
            <b/>
            <sz val="9"/>
            <rFont val="ＭＳ ゴシック"/>
            <family val="3"/>
          </rPr>
          <t xml:space="preserve">FlgColor：
  0:黒字
  1:赤字
  2:青字
FlgPos:
  0:左上
  1:右上
  2:左下
  3:右下
FlgForm:
  0:極小
  1:小
  2:中
  3:大
</t>
        </r>
      </text>
    </comment>
  </commentList>
</comments>
</file>

<file path=xl/sharedStrings.xml><?xml version="1.0" encoding="utf-8"?>
<sst xmlns="http://schemas.openxmlformats.org/spreadsheetml/2006/main" count="236" uniqueCount="172">
  <si>
    <t>（応募カード作成・記入要領に基づき記入してください。）</t>
  </si>
  <si>
    <t>印</t>
  </si>
  <si>
    <t>（１）　郵便番号</t>
  </si>
  <si>
    <t>（２）　住　　　所</t>
  </si>
  <si>
    <t>（３）　宛　　　名</t>
  </si>
  <si>
    <t>（２）　漢　　字</t>
  </si>
  <si>
    <t>千円</t>
  </si>
  <si>
    <t>月</t>
  </si>
  <si>
    <t>【片面印刷】</t>
  </si>
  <si>
    <t>この欄は記入しないでください。</t>
  </si>
  <si>
    <t>受付番号</t>
  </si>
  <si>
    <t>※　　郵便物等送付先（書類送付の際の宛名シールの基本となります。）</t>
  </si>
  <si>
    <t>１　　審査希望分野　【計画調書1】</t>
  </si>
  <si>
    <t>２　　応募団体名称　【計画調書3】</t>
  </si>
  <si>
    <t>６　　創刊年月　【計画調書11】</t>
  </si>
  <si>
    <t>平成25年度</t>
  </si>
  <si>
    <t>平成26年度</t>
  </si>
  <si>
    <t>（対応する番号を記入）</t>
  </si>
  <si>
    <t>メッセージ内容</t>
  </si>
  <si>
    <t>応募項目</t>
  </si>
  <si>
    <t>メッセージ
No</t>
  </si>
  <si>
    <t>年</t>
  </si>
  <si>
    <t>列</t>
  </si>
  <si>
    <t>行</t>
  </si>
  <si>
    <t>・「応募カード」の記入に当たっては、「計画調書」の記載内容を正しく転記してください。
・なお、特に注意を必要とする記入項目（セルを着色しています）は、セルを選択した際に「作成にあたっての注意点」が
  表示されますので、表示された内容をよく読み、記入誤りの無いよう注意してください。正しい内容の記載がなされなかった場合は、
  適切な審査を行えなくなったり、審査に付すことができなくなります。</t>
  </si>
  <si>
    <t>・計画調書の記載のとおり記入してください。
・法人格を有する団体の場合は、法人格と団体名称との間は１枠空けて記入してください。
（例　＊フリガナ：○○ホウシ゛ン　○○カ゛ッカイ　　　＊漢字：○○法人　○○学会）</t>
  </si>
  <si>
    <t>0</t>
  </si>
  <si>
    <t>D</t>
  </si>
  <si>
    <t>N</t>
  </si>
  <si>
    <t>４　　取組の名称　【計画調書6】</t>
  </si>
  <si>
    <t>取　　 組
の 名 称</t>
  </si>
  <si>
    <t>応募区分　【計画調書8】</t>
  </si>
  <si>
    <t>区分：　１．国際情報発信強化（Ａ）　２．国際情報発信強化（Ｂ）　３．オープンアクセス刊行支援</t>
  </si>
  <si>
    <t>７　　重複応募の有無　【計画調書９】</t>
  </si>
  <si>
    <t>重複応募：　１．有　２．無</t>
  </si>
  <si>
    <t>月</t>
  </si>
  <si>
    <t>９　　種別　【計画調書11】</t>
  </si>
  <si>
    <t>種別：　１．種別Ⅰ（英文率100%)  ２．種別Ⅱ（英文率100%未満）</t>
  </si>
  <si>
    <t>10　　補助要求額　【計画調書18】</t>
  </si>
  <si>
    <t>（国際情報発信強化（Ａ）20,000千円以上）</t>
  </si>
  <si>
    <t>（オープンアクセス刊行支援20,000千円以上）</t>
  </si>
  <si>
    <t>８　　（オープンアクセス刊行支援を選んだ場合に記入）将来オープンアクセス刊行を予定している時期又は、</t>
  </si>
  <si>
    <t>５　　学術刊行物の名称　【計画調書7】</t>
  </si>
  <si>
    <t>（希望する分野に○を記入）</t>
  </si>
  <si>
    <t>人文・社会系</t>
  </si>
  <si>
    <t>理工系</t>
  </si>
  <si>
    <t>生物系</t>
  </si>
  <si>
    <t>32</t>
  </si>
  <si>
    <t>37</t>
  </si>
  <si>
    <t>44</t>
  </si>
  <si>
    <t>48</t>
  </si>
  <si>
    <t>G</t>
  </si>
  <si>
    <t>28</t>
  </si>
  <si>
    <t>74</t>
  </si>
  <si>
    <t>78</t>
  </si>
  <si>
    <t>87</t>
  </si>
  <si>
    <t>89</t>
  </si>
  <si>
    <t>・計画調書に正しい補助要求額の記載があっても、応募カードに記入された金額をもって応募額として処理されますので、記入する金額の桁（千円単位です）に注意してください。
・補助要求額が各応募区分の最低限度額に満たない場合は、応募条件を満たさない課題となりますので、審査に付すことができなくなります。</t>
  </si>
  <si>
    <t>メッセージ</t>
  </si>
  <si>
    <t>FlgBold</t>
  </si>
  <si>
    <t>FlgColor</t>
  </si>
  <si>
    <t>FlgPos</t>
  </si>
  <si>
    <t>FlgForm</t>
  </si>
  <si>
    <t>・審査希望分野を入力してください。</t>
  </si>
  <si>
    <t>・応募区分に1から3のいずれかの数字を入力してください。（1. 国際情報発信強化（Ａ）、2. 国際情報発信強化（Ｂ）、3. オープンアクセス刊行支援）</t>
  </si>
  <si>
    <t>・重複応募の有無に1または2のいずれかの数字を入力してください。（1. 有、2. 無）</t>
  </si>
  <si>
    <t>・オープンアクセス刊行支援以外で応募する場合、刊行の時期を入力しないでください。</t>
  </si>
  <si>
    <t>・オープンアクセス刊行支援で応募する場合、刊行の時期を入力してください。</t>
  </si>
  <si>
    <t>・種別に1または2のいずれかの数字を入力してください。（1. 種別Ⅰ（英文率100%）、2. 種別Ⅱ（英文率100%未満））</t>
  </si>
  <si>
    <t>・補助要求額を正しく入力してください。</t>
  </si>
  <si>
    <t>・補助要求額は20,000千円以上にしてください。</t>
  </si>
  <si>
    <t>1.審査希望分野</t>
  </si>
  <si>
    <t>6.応募区分</t>
  </si>
  <si>
    <t>7.重複応募の有無</t>
  </si>
  <si>
    <t>8.(略)オープンアクセス刊行している時期</t>
  </si>
  <si>
    <t>9.種別</t>
  </si>
  <si>
    <t>10.補助要求額（それぞれの年度）</t>
  </si>
  <si>
    <t>10.補助要求額（5年度分総額）</t>
  </si>
  <si>
    <t>11.各年度ごとの会計期間（それぞれの年度）</t>
  </si>
  <si>
    <t>いずれかに○が入力されていること</t>
  </si>
  <si>
    <t>"1", "2", "3" のいずれかであること</t>
  </si>
  <si>
    <t>"1", "2" のいずれかであること</t>
  </si>
  <si>
    <t>応募区分≠"3"のとき、未入力であること</t>
  </si>
  <si>
    <t>応募区分="3"のとき、入力されていること</t>
  </si>
  <si>
    <t>入力されているとき、日付であること</t>
  </si>
  <si>
    <t>入力されていること</t>
  </si>
  <si>
    <t>整数であること</t>
  </si>
  <si>
    <t>0より大きいこと</t>
  </si>
  <si>
    <t>応募区分="1"のとき、20,000千円以上であること</t>
  </si>
  <si>
    <t>応募区分="3"のとき、20,000千円以上であること</t>
  </si>
  <si>
    <t>補助要求額（平成○年度）＜支出（平成○年度）であること</t>
  </si>
  <si>
    <t>日付であること</t>
  </si>
  <si>
    <t>・補助要求額を正しく入力してください。（整数を入力してください）</t>
  </si>
  <si>
    <t>「学術定期刊行物」の継続の課題番号</t>
  </si>
  <si>
    <t>平成24年度</t>
  </si>
  <si>
    <t>12　　発行事業に関する支出　【計画調書21】</t>
  </si>
  <si>
    <t>13　　発行事業に関する収入　【計画調書22】</t>
  </si>
  <si>
    <t>12.発行事業に関する支出（それぞれの年度）</t>
  </si>
  <si>
    <t>・発行事業に関する支出を正しく入力してください。（整数を入力してください）</t>
  </si>
  <si>
    <t>・発行事業に関する支出を正しく入力してください。</t>
  </si>
  <si>
    <t>13.発行事業に関する収入（それぞれの年度）</t>
  </si>
  <si>
    <t>・発行事業に関する収入を正しく入力してください。（整数を入力してください）</t>
  </si>
  <si>
    <t>・発行事業に関する収入を正しく入力してください。</t>
  </si>
  <si>
    <t>・補助要求額には発行事業に関する支出より少ない額を入力してください。</t>
  </si>
  <si>
    <t>・計画調書の記載のとおり記入してください。
・職名と氏名の間及び氏名の姓と名の間は１枠空けて記入してください。
（例　＊フリガナ：　カイチョウ　カ゛クシ゛ュツ　ハナコ　　＊漢字：　会長　学術　花子）
・職名は当該応募団体における役職名を記入してください。</t>
  </si>
  <si>
    <t>（国際情報発信強化（Ｂ）1,000千円以上20,000千円未満）</t>
  </si>
  <si>
    <t>L</t>
  </si>
  <si>
    <t>Q</t>
  </si>
  <si>
    <t>・補助要求額は1,000千円以上20,000千円未満にしてください。</t>
  </si>
  <si>
    <t>応募区分="2"のとき、1,000千円以上20,000千円未満であること</t>
  </si>
  <si>
    <t>・必ず「人文・社会系」、「理工系」、「生物系」のうち希望する分野それぞれに○を入力してください。
記入がない場合は、審査に付す事ができなくなります。</t>
  </si>
  <si>
    <t>・必ず「１．国際情報発信強化（Ａ）」、「２．国際情報発信強化（Ｂ）」、「３．オープンアクセス刊行支援」のいずれかを選択してください。
選択がない場合は、審査に付す事ができなくなります。</t>
  </si>
  <si>
    <t>・必ず「１．種別Ⅰ（英文率100%)」、「２．種別Ⅱ（英文率100%未満）」のいずれかを選択してください。
選択がない場合は、審査に付す事ができなくなります。</t>
  </si>
  <si>
    <t>11　　年度及び会計期間　【計画調書20】</t>
  </si>
  <si>
    <t>14　会員数　【計画調書25】</t>
  </si>
  <si>
    <t>人</t>
  </si>
  <si>
    <t>15　編集委員の人数　【計画調書26】</t>
  </si>
  <si>
    <t>うち　海外編集委員の人数</t>
  </si>
  <si>
    <t>16　学術的質の保証のための組織的な体制の整備について　【計画調書27】</t>
  </si>
  <si>
    <t>体制：</t>
  </si>
  <si>
    <t>17　当該取組に係る学術刊行物・投稿論文の取扱状況　【計画調書28】</t>
  </si>
  <si>
    <t>投稿件数</t>
  </si>
  <si>
    <t>件</t>
  </si>
  <si>
    <t>　うち海外からの投稿件数</t>
  </si>
  <si>
    <t>掲載件数</t>
  </si>
  <si>
    <t>論文１件あたりのレフェリー数</t>
  </si>
  <si>
    <t>レフェリーの実人数に占める海外レフェリー数の割合</t>
  </si>
  <si>
    <t>発行部数</t>
  </si>
  <si>
    <t>部</t>
  </si>
  <si>
    <t>18　当該取組に係る学術刊行物の電子化の状況　【計画調書29】</t>
  </si>
  <si>
    <t>状況：</t>
  </si>
  <si>
    <t>1．掲載論文等について電子化して公開し、一部オープンアクセス化している。</t>
  </si>
  <si>
    <t>2．掲載論文等について電子化して公開し、全てオープンアクセス化している。</t>
  </si>
  <si>
    <t>3．掲載論文等について電子化していない。</t>
  </si>
  <si>
    <t>12.補助要求額と発行事業に関する支出の相関チェック（平成○年度）</t>
  </si>
  <si>
    <t>・学術的質の保証のための組織的な体制の整備についてに1または2のいずれかの数字を入力してください。（1. レフェリー制を整備している、2.レフェリー制等はないが、他に審査に関する規程等がある）</t>
  </si>
  <si>
    <t>"1", "2" のいずれかであること</t>
  </si>
  <si>
    <t>・当該取組に係る学術刊行物の電子化の状況。（1. 一部オープンアクセス化している、2.全てオープンアクセス化している、3.電子化していない）</t>
  </si>
  <si>
    <t>18.当該取組に係る学術刊行物の電子化の状況</t>
  </si>
  <si>
    <t>"1", "2"，"3" のいずれかであること</t>
  </si>
  <si>
    <t>12.発行事業に関する支出（平成26年度見込みのみ該当）</t>
  </si>
  <si>
    <t>13.発行事業に関する収入（平成26年度見込みのみ該当）</t>
  </si>
  <si>
    <t>16.学術的質の保証のための組織的な体制の整備について</t>
  </si>
  <si>
    <t>XX年9月≦入力値≦YY年10月であること
（XX;処理年-１、YY；処理年＋3）</t>
  </si>
  <si>
    <t>・オープンアクセス刊行の時期が許可されている範囲外です。（平成24年9月～平成28年10月）</t>
  </si>
  <si>
    <t>・この欄は、平成25年度「学術定期刊行物」の交付内定通知において、平成26年度への継続の内約を受けた課題のみが使用する欄です。
継続内約を受けていない課題の場合は使用しないでください。
・課題番号に誤りが無いように注意してください。</t>
  </si>
  <si>
    <t>・オープンアクセス刊行の時期に正しい年月を入力してください。（数値は右寄せで入力してください）</t>
  </si>
  <si>
    <t>・補助要求額を正しく入力してください。（数値は右寄せで入力してください）</t>
  </si>
  <si>
    <t>・会計期間に正しい年月を入力してください。（数値は右寄せで入力してください）</t>
  </si>
  <si>
    <t>・発行事業に関する支出を正しく入力してください。（数値は右寄せで入力してください）</t>
  </si>
  <si>
    <t>・発行事業に関する収入を正しく入力してください。（数値は右寄せで入力してください）</t>
  </si>
  <si>
    <t>応募者職名・氏名（記名押印又は署名）</t>
  </si>
  <si>
    <t>３　　応募者職名・氏名　【計画調書4】</t>
  </si>
  <si>
    <t>平成２６年度　国際情報発信強化　応募カード</t>
  </si>
  <si>
    <t>－</t>
  </si>
  <si>
    <t>（１）　フリガナ</t>
  </si>
  <si>
    <t>既にオープンアクセス刊行している時期　【計画調書10】)</t>
  </si>
  <si>
    <t>平成</t>
  </si>
  <si>
    <t>平成27年度</t>
  </si>
  <si>
    <t>平成28年度</t>
  </si>
  <si>
    <t>平成29年度</t>
  </si>
  <si>
    <t>平成30年度</t>
  </si>
  <si>
    <t>～</t>
  </si>
  <si>
    <t>平成24年度実績</t>
  </si>
  <si>
    <t>平成25年度見込み</t>
  </si>
  <si>
    <t>平成26年度見込み</t>
  </si>
  <si>
    <t>1．レフェリー制を整備している。</t>
  </si>
  <si>
    <t>2．レフェリー制等はないが、他に審査に関する規程等がある。</t>
  </si>
  <si>
    <t>　</t>
  </si>
  <si>
    <t>．</t>
  </si>
  <si>
    <t>％</t>
  </si>
  <si>
    <t>W</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</si>
</sst>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9"/>
      <name val="ＭＳ Ｐゴシック"/>
      <family val="3"/>
    </font>
    <font>
      <b/>
      <sz val="9"/>
      <name val="ＭＳ ゴシック"/>
      <family val="3"/>
    </font>
    <font>
      <sz val="9"/>
      <name val="ＭＳ ゴシック"/>
      <family val="3"/>
    </font>
    <font>
      <u val="single"/>
      <sz val="8.8"/>
      <color indexed="12"/>
      <name val="ＭＳ Ｐゴシック"/>
      <family val="3"/>
    </font>
    <font>
      <u val="single"/>
      <sz val="8.8"/>
      <color indexed="36"/>
      <name val="ＭＳ Ｐゴシック"/>
      <family val="3"/>
    </font>
    <font>
      <sz val="11"/>
      <name val="ＭＳ Ｐゴシック"/>
      <family val="3"/>
    </font>
    <font>
      <sz val="11"/>
      <name val="ＭＳ Ｐ明朝"/>
      <family val="1"/>
    </font>
    <font>
      <sz val="12"/>
      <name val="ＭＳ ゴシック"/>
      <family val="3"/>
    </font>
    <font>
      <sz val="8"/>
      <name val="ＭＳ Ｐ明朝"/>
      <family val="1"/>
    </font>
    <font>
      <b/>
      <sz val="14"/>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rgb="FFFFCC6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top style="thin"/>
      <bottom/>
    </border>
    <border>
      <left style="thin"/>
      <right style="medium"/>
      <top style="thin"/>
      <bottom>
        <color indexed="63"/>
      </bottom>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right style="thin"/>
      <top style="thin"/>
      <bottom/>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right/>
      <top style="thin"/>
      <bottom/>
    </border>
    <border>
      <left style="thin"/>
      <right/>
      <top/>
      <bottom style="thin"/>
    </border>
    <border>
      <left/>
      <right/>
      <top/>
      <bottom style="thin"/>
    </border>
    <border>
      <left/>
      <right style="thin"/>
      <top/>
      <bottom style="thin"/>
    </border>
    <border>
      <left/>
      <right/>
      <top/>
      <bottom style="medium"/>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thin"/>
      <right style="thin"/>
      <top style="medium"/>
      <bottom style="medium"/>
    </border>
    <border>
      <left style="dotted"/>
      <right/>
      <top/>
      <bottom style="dotted"/>
    </border>
    <border>
      <left/>
      <right/>
      <top/>
      <bottom style="dotted"/>
    </border>
    <border>
      <left/>
      <right style="dotted"/>
      <top/>
      <bottom style="dotted"/>
    </border>
    <border>
      <left style="thin"/>
      <right>
        <color indexed="63"/>
      </right>
      <top style="medium"/>
      <bottom style="medium"/>
    </border>
    <border>
      <left style="medium"/>
      <right>
        <color indexed="63"/>
      </right>
      <top style="medium"/>
      <bottom style="medium"/>
    </border>
    <border>
      <left style="thin"/>
      <right>
        <color indexed="63"/>
      </right>
      <top style="double"/>
      <bottom>
        <color indexed="63"/>
      </bottom>
    </border>
    <border>
      <left/>
      <right/>
      <top style="double"/>
      <bottom/>
    </border>
    <border>
      <left/>
      <right style="double"/>
      <top style="double"/>
      <bottom/>
    </border>
    <border>
      <left style="thin"/>
      <right>
        <color indexed="63"/>
      </right>
      <top>
        <color indexed="63"/>
      </top>
      <bottom style="double"/>
    </border>
    <border>
      <left/>
      <right/>
      <top/>
      <bottom style="double"/>
    </border>
    <border>
      <left/>
      <right style="double"/>
      <top/>
      <bottom style="double"/>
    </border>
    <border>
      <left style="double"/>
      <right/>
      <top style="double"/>
      <bottom/>
    </border>
    <border>
      <left/>
      <right style="thin"/>
      <top style="double"/>
      <bottom/>
    </border>
    <border>
      <left style="double"/>
      <right/>
      <top/>
      <bottom style="double"/>
    </border>
    <border>
      <left/>
      <right style="thin"/>
      <top/>
      <bottom style="double"/>
    </border>
    <border>
      <left style="thin"/>
      <right>
        <color indexed="63"/>
      </right>
      <top>
        <color indexed="63"/>
      </top>
      <bottom>
        <color indexed="63"/>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9" fillId="0" borderId="0">
      <alignment vertical="center"/>
      <protection/>
    </xf>
    <xf numFmtId="0" fontId="8" fillId="0" borderId="0" applyNumberFormat="0" applyFill="0" applyBorder="0" applyAlignment="0" applyProtection="0"/>
    <xf numFmtId="0" fontId="46" fillId="32" borderId="0" applyNumberFormat="0" applyBorder="0" applyAlignment="0" applyProtection="0"/>
  </cellStyleXfs>
  <cellXfs count="114">
    <xf numFmtId="0" fontId="0" fillId="0" borderId="0" xfId="0" applyFont="1" applyAlignment="1">
      <alignment vertical="center"/>
    </xf>
    <xf numFmtId="0" fontId="9" fillId="0" borderId="0" xfId="61">
      <alignment vertical="center"/>
      <protection/>
    </xf>
    <xf numFmtId="0" fontId="9" fillId="0" borderId="0" xfId="61" applyFont="1" applyAlignment="1">
      <alignment horizontal="center" vertical="center"/>
      <protection/>
    </xf>
    <xf numFmtId="0" fontId="6" fillId="0" borderId="10" xfId="0" applyFont="1" applyBorder="1" applyAlignment="1">
      <alignment vertical="top" wrapText="1"/>
    </xf>
    <xf numFmtId="0" fontId="6" fillId="0" borderId="0" xfId="0" applyFont="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6" fillId="33" borderId="1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1" xfId="0" applyNumberFormat="1" applyFont="1" applyFill="1" applyBorder="1" applyAlignment="1">
      <alignment horizontal="center" vertical="center" shrinkToFit="1"/>
    </xf>
    <xf numFmtId="0" fontId="10" fillId="0" borderId="12"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xf numFmtId="0" fontId="10" fillId="0" borderId="14" xfId="0" applyNumberFormat="1" applyFont="1" applyFill="1" applyBorder="1" applyAlignment="1">
      <alignment horizontal="center" vertical="center" shrinkToFit="1"/>
    </xf>
    <xf numFmtId="0" fontId="10" fillId="0" borderId="15" xfId="0" applyNumberFormat="1" applyFont="1" applyFill="1" applyBorder="1" applyAlignment="1">
      <alignment horizontal="center" vertical="center" shrinkToFit="1"/>
    </xf>
    <xf numFmtId="0" fontId="10" fillId="0" borderId="10" xfId="0" applyNumberFormat="1" applyFont="1" applyFill="1" applyBorder="1" applyAlignment="1">
      <alignment horizontal="center" vertical="center" shrinkToFit="1"/>
    </xf>
    <xf numFmtId="0" fontId="10" fillId="0" borderId="16" xfId="0" applyNumberFormat="1" applyFont="1" applyFill="1" applyBorder="1" applyAlignment="1">
      <alignment horizontal="center" vertical="center" shrinkToFit="1"/>
    </xf>
    <xf numFmtId="0" fontId="10" fillId="0" borderId="17" xfId="0" applyNumberFormat="1" applyFont="1" applyFill="1" applyBorder="1" applyAlignment="1">
      <alignment horizontal="center" vertical="center" shrinkToFit="1"/>
    </xf>
    <xf numFmtId="0" fontId="10" fillId="0" borderId="18"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0" fillId="0" borderId="15" xfId="0" applyNumberFormat="1" applyFont="1" applyFill="1" applyBorder="1" applyAlignment="1" quotePrefix="1">
      <alignment horizontal="center" vertical="center" shrinkToFit="1"/>
    </xf>
    <xf numFmtId="0" fontId="10" fillId="0" borderId="17" xfId="0" applyNumberFormat="1" applyFont="1" applyFill="1" applyBorder="1" applyAlignment="1" quotePrefix="1">
      <alignment horizontal="center" vertical="center" shrinkToFit="1"/>
    </xf>
    <xf numFmtId="0" fontId="10" fillId="0" borderId="20" xfId="0" applyNumberFormat="1" applyFont="1" applyFill="1" applyBorder="1" applyAlignment="1">
      <alignment horizontal="center" vertical="center" shrinkToFit="1"/>
    </xf>
    <xf numFmtId="0" fontId="10" fillId="0" borderId="21" xfId="0" applyNumberFormat="1" applyFont="1" applyFill="1" applyBorder="1" applyAlignment="1">
      <alignment horizontal="center" vertical="center" shrinkToFit="1"/>
    </xf>
    <xf numFmtId="0" fontId="10" fillId="0" borderId="22"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0" fontId="10" fillId="0" borderId="24" xfId="0" applyNumberFormat="1" applyFont="1" applyFill="1" applyBorder="1" applyAlignment="1">
      <alignment horizontal="center" vertical="center" shrinkToFit="1"/>
    </xf>
    <xf numFmtId="0" fontId="10" fillId="0" borderId="25" xfId="0" applyNumberFormat="1" applyFont="1" applyFill="1" applyBorder="1" applyAlignment="1">
      <alignment horizontal="center" vertical="center" shrinkToFit="1"/>
    </xf>
    <xf numFmtId="0" fontId="10" fillId="0" borderId="26" xfId="0" applyNumberFormat="1" applyFont="1" applyFill="1" applyBorder="1" applyAlignment="1">
      <alignment horizontal="center" vertical="center" shrinkToFit="1"/>
    </xf>
    <xf numFmtId="0" fontId="10" fillId="0" borderId="27" xfId="0" applyNumberFormat="1" applyFont="1" applyFill="1" applyBorder="1" applyAlignment="1">
      <alignment horizontal="center" vertical="center" shrinkToFit="1"/>
    </xf>
    <xf numFmtId="0" fontId="10" fillId="0" borderId="28" xfId="0" applyNumberFormat="1" applyFont="1" applyFill="1" applyBorder="1" applyAlignment="1">
      <alignment horizontal="center" vertical="center" shrinkToFit="1"/>
    </xf>
    <xf numFmtId="0" fontId="6" fillId="0" borderId="10" xfId="0" applyFont="1" applyBorder="1" applyAlignment="1">
      <alignment horizontal="center" vertical="center"/>
    </xf>
    <xf numFmtId="0" fontId="11" fillId="0" borderId="10" xfId="0" applyNumberFormat="1" applyFont="1" applyBorder="1" applyAlignment="1">
      <alignment horizontal="center" vertical="center"/>
    </xf>
    <xf numFmtId="0" fontId="9" fillId="34" borderId="10" xfId="61" applyFont="1" applyFill="1" applyBorder="1" applyAlignment="1">
      <alignment horizontal="center" vertical="center" wrapText="1"/>
      <protection/>
    </xf>
    <xf numFmtId="0" fontId="9" fillId="34" borderId="10" xfId="61" applyFont="1" applyFill="1" applyBorder="1" applyAlignment="1">
      <alignment horizontal="center" vertical="center"/>
      <protection/>
    </xf>
    <xf numFmtId="0" fontId="9" fillId="0" borderId="10" xfId="61" applyFont="1" applyBorder="1" applyAlignment="1">
      <alignment horizontal="center" vertical="center"/>
      <protection/>
    </xf>
    <xf numFmtId="49" fontId="9" fillId="0" borderId="10" xfId="61" applyNumberFormat="1" applyFont="1" applyBorder="1" applyAlignment="1">
      <alignment horizontal="left" vertical="center" wrapText="1"/>
      <protection/>
    </xf>
    <xf numFmtId="49" fontId="9" fillId="0" borderId="10" xfId="61" applyNumberFormat="1" applyFont="1" applyBorder="1" applyAlignment="1">
      <alignment vertical="center" wrapText="1"/>
      <protection/>
    </xf>
    <xf numFmtId="0" fontId="10" fillId="0" borderId="12" xfId="0" applyNumberFormat="1" applyFont="1" applyFill="1" applyBorder="1" applyAlignment="1" quotePrefix="1">
      <alignment horizontal="center" vertical="center" shrinkToFit="1"/>
    </xf>
    <xf numFmtId="0" fontId="9" fillId="0" borderId="0" xfId="61" applyFont="1">
      <alignment vertical="center"/>
      <protection/>
    </xf>
    <xf numFmtId="0" fontId="10" fillId="0" borderId="29" xfId="0" applyNumberFormat="1" applyFont="1" applyFill="1" applyBorder="1" applyAlignment="1">
      <alignment horizontal="center" vertical="center" shrinkToFit="1"/>
    </xf>
    <xf numFmtId="0" fontId="10" fillId="0" borderId="30" xfId="0" applyNumberFormat="1" applyFont="1" applyFill="1" applyBorder="1" applyAlignment="1">
      <alignment horizontal="center" vertical="center" shrinkToFit="1"/>
    </xf>
    <xf numFmtId="0" fontId="10" fillId="0" borderId="31" xfId="0" applyNumberFormat="1" applyFont="1" applyFill="1" applyBorder="1" applyAlignment="1">
      <alignment horizontal="center" vertical="center" shrinkToFit="1"/>
    </xf>
    <xf numFmtId="0" fontId="10" fillId="0" borderId="32" xfId="0" applyNumberFormat="1" applyFont="1" applyFill="1" applyBorder="1" applyAlignment="1">
      <alignment horizontal="center" vertical="center" shrinkToFit="1"/>
    </xf>
    <xf numFmtId="0" fontId="10" fillId="0" borderId="0" xfId="0"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Alignment="1">
      <alignment horizontal="right" vertical="center"/>
    </xf>
    <xf numFmtId="0" fontId="10" fillId="0" borderId="0" xfId="0" applyFont="1" applyFill="1" applyAlignment="1">
      <alignment vertical="center"/>
    </xf>
    <xf numFmtId="22" fontId="9" fillId="0" borderId="0" xfId="61" applyNumberFormat="1">
      <alignment vertical="center"/>
      <protection/>
    </xf>
    <xf numFmtId="0" fontId="9" fillId="0" borderId="10" xfId="61" applyBorder="1" applyAlignment="1">
      <alignment vertical="center" wrapText="1"/>
      <protection/>
    </xf>
    <xf numFmtId="0" fontId="9" fillId="0" borderId="10" xfId="61" applyBorder="1" applyAlignment="1">
      <alignment horizontal="center" vertical="center"/>
      <protection/>
    </xf>
    <xf numFmtId="0" fontId="9" fillId="0" borderId="10" xfId="61" applyFont="1" applyBorder="1" applyAlignment="1">
      <alignment horizontal="left" vertical="center" wrapText="1"/>
      <protection/>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2" fillId="0" borderId="0" xfId="0" applyFont="1" applyFill="1" applyAlignment="1">
      <alignment horizontal="right" vertical="center"/>
    </xf>
    <xf numFmtId="0" fontId="10" fillId="0" borderId="26" xfId="0" applyFont="1" applyFill="1" applyBorder="1" applyAlignment="1">
      <alignment vertical="center"/>
    </xf>
    <xf numFmtId="0" fontId="10" fillId="0" borderId="36" xfId="0" applyFont="1" applyFill="1" applyBorder="1" applyAlignment="1">
      <alignment vertical="center"/>
    </xf>
    <xf numFmtId="0" fontId="10" fillId="0" borderId="31" xfId="0" applyFont="1" applyFill="1" applyBorder="1" applyAlignment="1">
      <alignment vertical="center"/>
    </xf>
    <xf numFmtId="0" fontId="10" fillId="0" borderId="37" xfId="0" applyFont="1" applyFill="1" applyBorder="1" applyAlignment="1">
      <alignment vertical="center"/>
    </xf>
    <xf numFmtId="0" fontId="10" fillId="0" borderId="38" xfId="0" applyFont="1" applyFill="1" applyBorder="1" applyAlignment="1">
      <alignment vertical="center"/>
    </xf>
    <xf numFmtId="0" fontId="10" fillId="0" borderId="39" xfId="0" applyFont="1" applyFill="1" applyBorder="1" applyAlignment="1">
      <alignment vertical="center"/>
    </xf>
    <xf numFmtId="49" fontId="10" fillId="0" borderId="0" xfId="0" applyNumberFormat="1" applyFont="1" applyFill="1" applyAlignment="1">
      <alignment vertical="center"/>
    </xf>
    <xf numFmtId="49" fontId="10" fillId="0" borderId="40" xfId="0" applyNumberFormat="1" applyFont="1" applyFill="1" applyBorder="1" applyAlignment="1">
      <alignment vertical="center"/>
    </xf>
    <xf numFmtId="0" fontId="10" fillId="0" borderId="40" xfId="0" applyFont="1" applyFill="1" applyBorder="1" applyAlignment="1">
      <alignment vertical="center"/>
    </xf>
    <xf numFmtId="0" fontId="10" fillId="0" borderId="41" xfId="0" applyFont="1" applyFill="1" applyBorder="1" applyAlignment="1">
      <alignment vertical="center"/>
    </xf>
    <xf numFmtId="0" fontId="10" fillId="0" borderId="42" xfId="0" applyFont="1" applyFill="1" applyBorder="1" applyAlignment="1">
      <alignment vertical="center"/>
    </xf>
    <xf numFmtId="0" fontId="10" fillId="0" borderId="43" xfId="0" applyFont="1" applyFill="1" applyBorder="1" applyAlignment="1">
      <alignment vertical="center"/>
    </xf>
    <xf numFmtId="0" fontId="10" fillId="0" borderId="44" xfId="0" applyFont="1" applyFill="1" applyBorder="1" applyAlignment="1">
      <alignment vertical="center"/>
    </xf>
    <xf numFmtId="0" fontId="14" fillId="0" borderId="0" xfId="0" applyFont="1" applyFill="1" applyBorder="1" applyAlignment="1">
      <alignment vertical="center"/>
    </xf>
    <xf numFmtId="0" fontId="10" fillId="0" borderId="45" xfId="0" applyFont="1" applyFill="1" applyBorder="1" applyAlignment="1">
      <alignment vertical="center"/>
    </xf>
    <xf numFmtId="0" fontId="10" fillId="0" borderId="46" xfId="0" applyNumberFormat="1" applyFont="1" applyFill="1" applyBorder="1" applyAlignment="1">
      <alignment horizontal="center" vertical="center" shrinkToFit="1"/>
    </xf>
    <xf numFmtId="0" fontId="10" fillId="0" borderId="47" xfId="0" applyFont="1" applyFill="1" applyBorder="1" applyAlignment="1">
      <alignment vertical="center"/>
    </xf>
    <xf numFmtId="0" fontId="10" fillId="0" borderId="48" xfId="0" applyFont="1" applyFill="1" applyBorder="1" applyAlignment="1">
      <alignment vertical="center"/>
    </xf>
    <xf numFmtId="0" fontId="10" fillId="0" borderId="49" xfId="0" applyFont="1" applyFill="1" applyBorder="1" applyAlignment="1">
      <alignment vertical="center"/>
    </xf>
    <xf numFmtId="0" fontId="10" fillId="0" borderId="0" xfId="0" applyFont="1" applyFill="1" applyAlignment="1">
      <alignment horizontal="left" vertical="center"/>
    </xf>
    <xf numFmtId="0" fontId="10" fillId="0" borderId="50" xfId="0" applyNumberFormat="1" applyFont="1" applyFill="1" applyBorder="1" applyAlignment="1">
      <alignment horizontal="center" vertical="center" shrinkToFit="1"/>
    </xf>
    <xf numFmtId="0" fontId="10" fillId="0" borderId="51" xfId="0" applyNumberFormat="1" applyFont="1" applyFill="1" applyBorder="1" applyAlignment="1">
      <alignment horizontal="center" vertical="center" shrinkToFit="1"/>
    </xf>
    <xf numFmtId="0" fontId="10" fillId="0" borderId="11" xfId="0" applyFont="1" applyFill="1" applyBorder="1" applyAlignment="1">
      <alignment horizontal="center" vertical="center"/>
    </xf>
    <xf numFmtId="0" fontId="10" fillId="35" borderId="11" xfId="0" applyNumberFormat="1" applyFont="1" applyFill="1" applyBorder="1" applyAlignment="1">
      <alignment horizontal="center" vertical="center" shrinkToFit="1"/>
    </xf>
    <xf numFmtId="0" fontId="10" fillId="35" borderId="12" xfId="0" applyNumberFormat="1" applyFont="1" applyFill="1" applyBorder="1" applyAlignment="1">
      <alignment horizontal="center" vertical="center" shrinkToFit="1"/>
    </xf>
    <xf numFmtId="0" fontId="10" fillId="35" borderId="20" xfId="0" applyNumberFormat="1" applyFont="1" applyFill="1" applyBorder="1" applyAlignment="1">
      <alignment horizontal="center" vertical="center" shrinkToFit="1"/>
    </xf>
    <xf numFmtId="0" fontId="10" fillId="35" borderId="14" xfId="0" applyNumberFormat="1" applyFont="1" applyFill="1" applyBorder="1" applyAlignment="1">
      <alignment horizontal="center" vertical="center" shrinkToFit="1"/>
    </xf>
    <xf numFmtId="0" fontId="10" fillId="0" borderId="35" xfId="0" applyNumberFormat="1" applyFont="1" applyFill="1" applyBorder="1" applyAlignment="1">
      <alignment horizontal="center" vertical="center" shrinkToFit="1"/>
    </xf>
    <xf numFmtId="0" fontId="10" fillId="0" borderId="52" xfId="0" applyFont="1" applyFill="1" applyBorder="1" applyAlignment="1">
      <alignment vertical="center" wrapText="1"/>
    </xf>
    <xf numFmtId="0" fontId="10" fillId="0" borderId="53" xfId="0" applyFont="1" applyFill="1" applyBorder="1" applyAlignment="1">
      <alignment vertical="center" wrapText="1"/>
    </xf>
    <xf numFmtId="0" fontId="10" fillId="0" borderId="54" xfId="0" applyFont="1" applyFill="1" applyBorder="1" applyAlignment="1">
      <alignment vertical="center" wrapText="1"/>
    </xf>
    <xf numFmtId="0" fontId="10" fillId="0" borderId="55" xfId="0" applyFont="1" applyFill="1" applyBorder="1" applyAlignment="1">
      <alignment vertical="center" wrapText="1"/>
    </xf>
    <xf numFmtId="0" fontId="10" fillId="0" borderId="56" xfId="0" applyFont="1" applyFill="1" applyBorder="1" applyAlignment="1">
      <alignment vertical="center" wrapText="1"/>
    </xf>
    <xf numFmtId="0" fontId="10" fillId="0" borderId="57" xfId="0" applyFont="1" applyFill="1" applyBorder="1" applyAlignment="1">
      <alignment vertical="center" wrapText="1"/>
    </xf>
    <xf numFmtId="0" fontId="10" fillId="0" borderId="58" xfId="0" applyFont="1" applyFill="1" applyBorder="1" applyAlignment="1">
      <alignment horizontal="center" vertical="center" wrapText="1"/>
    </xf>
    <xf numFmtId="0" fontId="10" fillId="0" borderId="53"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10" fillId="0" borderId="52" xfId="0" applyNumberFormat="1" applyFont="1" applyFill="1" applyBorder="1" applyAlignment="1">
      <alignment vertical="center" wrapText="1"/>
    </xf>
    <xf numFmtId="0" fontId="10" fillId="0" borderId="53" xfId="0" applyNumberFormat="1" applyFont="1" applyFill="1" applyBorder="1" applyAlignment="1">
      <alignment vertical="center" wrapText="1"/>
    </xf>
    <xf numFmtId="0" fontId="10" fillId="0" borderId="54" xfId="0" applyNumberFormat="1" applyFont="1" applyFill="1" applyBorder="1" applyAlignment="1">
      <alignment vertical="center" wrapText="1"/>
    </xf>
    <xf numFmtId="0" fontId="10" fillId="0" borderId="55" xfId="0" applyNumberFormat="1" applyFont="1" applyFill="1" applyBorder="1" applyAlignment="1">
      <alignment vertical="center" wrapText="1"/>
    </xf>
    <xf numFmtId="0" fontId="10" fillId="0" borderId="56" xfId="0" applyNumberFormat="1" applyFont="1" applyFill="1" applyBorder="1" applyAlignment="1">
      <alignment vertical="center" wrapText="1"/>
    </xf>
    <xf numFmtId="0" fontId="10" fillId="0" borderId="57" xfId="0" applyNumberFormat="1" applyFont="1" applyFill="1" applyBorder="1" applyAlignment="1">
      <alignment vertical="center" wrapText="1"/>
    </xf>
    <xf numFmtId="0" fontId="9" fillId="0" borderId="62" xfId="61" applyBorder="1" applyAlignment="1">
      <alignment vertical="center" wrapText="1"/>
      <protection/>
    </xf>
    <xf numFmtId="0" fontId="9" fillId="0" borderId="0" xfId="61" applyAlignment="1">
      <alignment vertical="center" wrapText="1"/>
      <protection/>
    </xf>
    <xf numFmtId="0" fontId="0" fillId="0" borderId="0" xfId="0"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良い" xfId="63"/>
  </cellStyles>
  <dxfs count="8">
    <dxf>
      <font>
        <color indexed="12"/>
      </font>
      <fill>
        <patternFill>
          <bgColor indexed="41"/>
        </patternFill>
      </fill>
    </dxf>
    <dxf>
      <font>
        <color indexed="10"/>
      </font>
      <fill>
        <patternFill>
          <bgColor indexed="45"/>
        </patternFill>
      </fill>
    </dxf>
    <dxf>
      <font>
        <b/>
        <i val="0"/>
      </font>
      <fill>
        <patternFill>
          <bgColor indexed="43"/>
        </patternFill>
      </fill>
    </dxf>
    <dxf>
      <font>
        <b val="0"/>
        <i val="0"/>
      </font>
    </dxf>
    <dxf>
      <font>
        <b val="0"/>
        <i val="0"/>
      </font>
      <border/>
    </dxf>
    <dxf>
      <font>
        <b/>
        <i val="0"/>
      </font>
      <fill>
        <patternFill>
          <bgColor rgb="FFFFFF99"/>
        </patternFill>
      </fill>
      <border/>
    </dxf>
    <dxf>
      <font>
        <color rgb="FFFF0000"/>
      </font>
      <fill>
        <patternFill>
          <bgColor rgb="FFFF99CC"/>
        </patternFill>
      </fill>
      <border/>
    </dxf>
    <dxf>
      <font>
        <color rgb="FF0000FF"/>
      </font>
      <fill>
        <patternFill>
          <bgColor rgb="FFCC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155"/>
  <sheetViews>
    <sheetView tabSelected="1" zoomScaleSheetLayoutView="100" zoomScalePageLayoutView="70" workbookViewId="0" topLeftCell="A1">
      <selection activeCell="A1" sqref="A1"/>
    </sheetView>
  </sheetViews>
  <sheetFormatPr defaultColWidth="4.140625" defaultRowHeight="15.75" customHeight="1"/>
  <cols>
    <col min="1" max="6" width="4.140625" style="5" customWidth="1"/>
    <col min="7" max="16384" width="4.140625" style="5" customWidth="1"/>
  </cols>
  <sheetData>
    <row r="1" spans="1:24" ht="15.75" customHeight="1">
      <c r="A1" s="5" t="s">
        <v>8</v>
      </c>
      <c r="X1" s="56" t="s">
        <v>9</v>
      </c>
    </row>
    <row r="2" spans="17:24" ht="12" customHeight="1">
      <c r="Q2" s="97" t="s">
        <v>10</v>
      </c>
      <c r="R2" s="98"/>
      <c r="S2" s="99"/>
      <c r="T2" s="57"/>
      <c r="U2" s="58"/>
      <c r="V2" s="58"/>
      <c r="W2" s="58"/>
      <c r="X2" s="59"/>
    </row>
    <row r="3" spans="17:24" ht="12" customHeight="1">
      <c r="Q3" s="100"/>
      <c r="R3" s="101"/>
      <c r="S3" s="102"/>
      <c r="T3" s="60"/>
      <c r="U3" s="61"/>
      <c r="V3" s="61"/>
      <c r="W3" s="61"/>
      <c r="X3" s="62"/>
    </row>
    <row r="4" ht="12" customHeight="1"/>
    <row r="5" spans="1:24" ht="24" customHeight="1">
      <c r="A5" s="103" t="s">
        <v>153</v>
      </c>
      <c r="B5" s="103"/>
      <c r="C5" s="103"/>
      <c r="D5" s="103"/>
      <c r="E5" s="103"/>
      <c r="F5" s="103"/>
      <c r="G5" s="103"/>
      <c r="H5" s="103"/>
      <c r="I5" s="103"/>
      <c r="J5" s="103"/>
      <c r="K5" s="103"/>
      <c r="L5" s="103"/>
      <c r="M5" s="103"/>
      <c r="N5" s="103"/>
      <c r="O5" s="103"/>
      <c r="P5" s="103"/>
      <c r="Q5" s="103"/>
      <c r="R5" s="103"/>
      <c r="S5" s="103"/>
      <c r="T5" s="103"/>
      <c r="U5" s="103"/>
      <c r="V5" s="103"/>
      <c r="W5" s="103"/>
      <c r="X5" s="103"/>
    </row>
    <row r="6" spans="1:24" ht="15.75" customHeight="1">
      <c r="A6" s="104" t="s">
        <v>0</v>
      </c>
      <c r="B6" s="104"/>
      <c r="C6" s="104"/>
      <c r="D6" s="104"/>
      <c r="E6" s="104"/>
      <c r="F6" s="104"/>
      <c r="G6" s="104"/>
      <c r="H6" s="104"/>
      <c r="I6" s="104"/>
      <c r="J6" s="104"/>
      <c r="K6" s="104"/>
      <c r="L6" s="104"/>
      <c r="M6" s="104"/>
      <c r="N6" s="104"/>
      <c r="O6" s="104"/>
      <c r="P6" s="104"/>
      <c r="Q6" s="104"/>
      <c r="R6" s="104"/>
      <c r="S6" s="104"/>
      <c r="T6" s="104"/>
      <c r="U6" s="104"/>
      <c r="V6" s="104"/>
      <c r="W6" s="104"/>
      <c r="X6" s="104"/>
    </row>
    <row r="7" ht="12" customHeight="1"/>
    <row r="8" spans="4:22" ht="15.75" customHeight="1">
      <c r="D8" s="5" t="s">
        <v>151</v>
      </c>
      <c r="M8" s="63"/>
      <c r="N8" s="63"/>
      <c r="O8" s="63"/>
      <c r="P8" s="63"/>
      <c r="Q8" s="63"/>
      <c r="R8" s="63"/>
      <c r="S8" s="63"/>
      <c r="T8" s="63"/>
      <c r="U8" s="63"/>
      <c r="V8" s="63"/>
    </row>
    <row r="9" spans="13:23" ht="15.75" customHeight="1" thickBot="1">
      <c r="M9" s="64"/>
      <c r="N9" s="64"/>
      <c r="O9" s="64"/>
      <c r="P9" s="64"/>
      <c r="Q9" s="64"/>
      <c r="R9" s="64"/>
      <c r="S9" s="64"/>
      <c r="T9" s="64"/>
      <c r="U9" s="64"/>
      <c r="V9" s="64"/>
      <c r="W9" s="65" t="s">
        <v>1</v>
      </c>
    </row>
    <row r="10" ht="9" customHeight="1"/>
    <row r="11" spans="2:24" ht="7.5" customHeight="1">
      <c r="B11" s="66"/>
      <c r="C11" s="67"/>
      <c r="D11" s="67"/>
      <c r="E11" s="67"/>
      <c r="F11" s="67"/>
      <c r="G11" s="67"/>
      <c r="H11" s="67"/>
      <c r="I11" s="67"/>
      <c r="J11" s="67"/>
      <c r="K11" s="67"/>
      <c r="L11" s="67"/>
      <c r="M11" s="67"/>
      <c r="N11" s="67"/>
      <c r="O11" s="67"/>
      <c r="P11" s="67"/>
      <c r="Q11" s="67"/>
      <c r="R11" s="67"/>
      <c r="S11" s="67"/>
      <c r="T11" s="67"/>
      <c r="U11" s="67"/>
      <c r="V11" s="67"/>
      <c r="W11" s="67"/>
      <c r="X11" s="68"/>
    </row>
    <row r="12" spans="2:24" ht="15.75" customHeight="1">
      <c r="B12" s="69"/>
      <c r="C12" s="70" t="s">
        <v>11</v>
      </c>
      <c r="D12" s="6"/>
      <c r="E12" s="6"/>
      <c r="F12" s="6"/>
      <c r="G12" s="6"/>
      <c r="H12" s="6"/>
      <c r="I12" s="6"/>
      <c r="J12" s="6"/>
      <c r="K12" s="6"/>
      <c r="L12" s="6"/>
      <c r="M12" s="6"/>
      <c r="N12" s="6"/>
      <c r="O12" s="6"/>
      <c r="P12" s="6"/>
      <c r="Q12" s="6"/>
      <c r="R12" s="6"/>
      <c r="S12" s="6"/>
      <c r="T12" s="6"/>
      <c r="U12" s="6"/>
      <c r="V12" s="6"/>
      <c r="W12" s="6"/>
      <c r="X12" s="71"/>
    </row>
    <row r="13" spans="2:24" ht="7.5" customHeight="1">
      <c r="B13" s="69"/>
      <c r="C13" s="6"/>
      <c r="D13" s="6"/>
      <c r="E13" s="6"/>
      <c r="F13" s="6"/>
      <c r="G13" s="6"/>
      <c r="H13" s="6"/>
      <c r="I13" s="6"/>
      <c r="J13" s="6"/>
      <c r="K13" s="6"/>
      <c r="L13" s="6"/>
      <c r="M13" s="6"/>
      <c r="N13" s="6"/>
      <c r="O13" s="6"/>
      <c r="P13" s="6"/>
      <c r="Q13" s="6"/>
      <c r="R13" s="6"/>
      <c r="S13" s="6"/>
      <c r="T13" s="6"/>
      <c r="U13" s="6"/>
      <c r="V13" s="6"/>
      <c r="W13" s="6"/>
      <c r="X13" s="71"/>
    </row>
    <row r="14" spans="2:24" ht="24" customHeight="1" thickBot="1">
      <c r="B14" s="69"/>
      <c r="C14" s="6"/>
      <c r="D14" s="6" t="s">
        <v>2</v>
      </c>
      <c r="E14" s="6"/>
      <c r="F14" s="6"/>
      <c r="G14" s="6"/>
      <c r="H14" s="6"/>
      <c r="I14" s="6"/>
      <c r="J14" s="6"/>
      <c r="K14" s="6"/>
      <c r="L14" s="6"/>
      <c r="M14" s="6"/>
      <c r="N14" s="6"/>
      <c r="O14" s="6"/>
      <c r="P14" s="6"/>
      <c r="Q14" s="6"/>
      <c r="R14" s="6"/>
      <c r="S14" s="6"/>
      <c r="T14" s="6"/>
      <c r="U14" s="6"/>
      <c r="V14" s="6"/>
      <c r="W14" s="6"/>
      <c r="X14" s="71"/>
    </row>
    <row r="15" spans="2:24" ht="15.75" customHeight="1" thickBot="1">
      <c r="B15" s="69"/>
      <c r="C15" s="6"/>
      <c r="D15" s="23"/>
      <c r="E15" s="72"/>
      <c r="F15" s="24"/>
      <c r="G15" s="8" t="s">
        <v>154</v>
      </c>
      <c r="H15" s="23"/>
      <c r="I15" s="72"/>
      <c r="J15" s="72"/>
      <c r="K15" s="24"/>
      <c r="L15" s="6"/>
      <c r="M15" s="6"/>
      <c r="N15" s="6"/>
      <c r="O15" s="6"/>
      <c r="P15" s="6"/>
      <c r="Q15" s="6"/>
      <c r="R15" s="6"/>
      <c r="S15" s="6"/>
      <c r="T15" s="6"/>
      <c r="U15" s="6"/>
      <c r="V15" s="6"/>
      <c r="W15" s="6"/>
      <c r="X15" s="71"/>
    </row>
    <row r="16" spans="2:24" ht="24" customHeight="1" thickBot="1">
      <c r="B16" s="69"/>
      <c r="C16" s="6"/>
      <c r="D16" s="6" t="s">
        <v>3</v>
      </c>
      <c r="E16" s="6"/>
      <c r="F16" s="6"/>
      <c r="G16" s="6"/>
      <c r="H16" s="6"/>
      <c r="I16" s="6"/>
      <c r="J16" s="6"/>
      <c r="K16" s="6"/>
      <c r="L16" s="6"/>
      <c r="M16" s="6"/>
      <c r="N16" s="6"/>
      <c r="O16" s="6"/>
      <c r="P16" s="6"/>
      <c r="Q16" s="6"/>
      <c r="R16" s="6"/>
      <c r="S16" s="6"/>
      <c r="T16" s="6"/>
      <c r="U16" s="6"/>
      <c r="V16" s="6"/>
      <c r="W16" s="6"/>
      <c r="X16" s="71"/>
    </row>
    <row r="17" spans="2:24" ht="15.75" customHeight="1">
      <c r="B17" s="69"/>
      <c r="C17" s="6"/>
      <c r="D17" s="12"/>
      <c r="E17" s="13"/>
      <c r="F17" s="13"/>
      <c r="G17" s="13"/>
      <c r="H17" s="13"/>
      <c r="I17" s="13"/>
      <c r="J17" s="13"/>
      <c r="K17" s="13"/>
      <c r="L17" s="13"/>
      <c r="M17" s="13"/>
      <c r="N17" s="13"/>
      <c r="O17" s="13"/>
      <c r="P17" s="13"/>
      <c r="Q17" s="13"/>
      <c r="R17" s="13"/>
      <c r="S17" s="13"/>
      <c r="T17" s="13"/>
      <c r="U17" s="13"/>
      <c r="V17" s="13"/>
      <c r="W17" s="14"/>
      <c r="X17" s="71"/>
    </row>
    <row r="18" spans="2:24" ht="15.75" customHeight="1">
      <c r="B18" s="69"/>
      <c r="C18" s="6"/>
      <c r="D18" s="15"/>
      <c r="E18" s="16"/>
      <c r="F18" s="16"/>
      <c r="G18" s="16"/>
      <c r="H18" s="16"/>
      <c r="I18" s="16"/>
      <c r="J18" s="16"/>
      <c r="K18" s="16"/>
      <c r="L18" s="16"/>
      <c r="M18" s="16"/>
      <c r="N18" s="16"/>
      <c r="O18" s="16"/>
      <c r="P18" s="16"/>
      <c r="Q18" s="16"/>
      <c r="R18" s="16"/>
      <c r="S18" s="16"/>
      <c r="T18" s="16"/>
      <c r="U18" s="16"/>
      <c r="V18" s="16"/>
      <c r="W18" s="17"/>
      <c r="X18" s="71"/>
    </row>
    <row r="19" spans="2:24" ht="15.75" customHeight="1" thickBot="1">
      <c r="B19" s="69"/>
      <c r="C19" s="6"/>
      <c r="D19" s="18"/>
      <c r="E19" s="19"/>
      <c r="F19" s="19"/>
      <c r="G19" s="19"/>
      <c r="H19" s="19"/>
      <c r="I19" s="19"/>
      <c r="J19" s="19"/>
      <c r="K19" s="19"/>
      <c r="L19" s="19"/>
      <c r="M19" s="19"/>
      <c r="N19" s="19"/>
      <c r="O19" s="19"/>
      <c r="P19" s="19"/>
      <c r="Q19" s="19"/>
      <c r="R19" s="19"/>
      <c r="S19" s="19"/>
      <c r="T19" s="19"/>
      <c r="U19" s="19"/>
      <c r="V19" s="19"/>
      <c r="W19" s="20"/>
      <c r="X19" s="71"/>
    </row>
    <row r="20" spans="2:24" ht="24" customHeight="1" thickBot="1">
      <c r="B20" s="69"/>
      <c r="C20" s="6"/>
      <c r="D20" s="6" t="s">
        <v>4</v>
      </c>
      <c r="E20" s="6"/>
      <c r="F20" s="6"/>
      <c r="G20" s="6"/>
      <c r="H20" s="6"/>
      <c r="I20" s="6"/>
      <c r="J20" s="6"/>
      <c r="K20" s="6"/>
      <c r="L20" s="6"/>
      <c r="M20" s="6"/>
      <c r="N20" s="6"/>
      <c r="O20" s="6"/>
      <c r="P20" s="6"/>
      <c r="Q20" s="6"/>
      <c r="R20" s="6"/>
      <c r="S20" s="6"/>
      <c r="T20" s="6"/>
      <c r="U20" s="6"/>
      <c r="V20" s="6"/>
      <c r="W20" s="6"/>
      <c r="X20" s="71"/>
    </row>
    <row r="21" spans="2:24" ht="15.75" customHeight="1">
      <c r="B21" s="69"/>
      <c r="C21" s="6"/>
      <c r="D21" s="12"/>
      <c r="E21" s="13"/>
      <c r="F21" s="13"/>
      <c r="G21" s="13"/>
      <c r="H21" s="13"/>
      <c r="I21" s="13"/>
      <c r="J21" s="13"/>
      <c r="K21" s="13"/>
      <c r="L21" s="13"/>
      <c r="M21" s="13"/>
      <c r="N21" s="13"/>
      <c r="O21" s="13"/>
      <c r="P21" s="13"/>
      <c r="Q21" s="13"/>
      <c r="R21" s="13"/>
      <c r="S21" s="13"/>
      <c r="T21" s="13"/>
      <c r="U21" s="13"/>
      <c r="V21" s="13"/>
      <c r="W21" s="14"/>
      <c r="X21" s="71"/>
    </row>
    <row r="22" spans="2:24" ht="15.75" customHeight="1">
      <c r="B22" s="69"/>
      <c r="C22" s="6"/>
      <c r="D22" s="15"/>
      <c r="E22" s="16"/>
      <c r="F22" s="16"/>
      <c r="G22" s="16"/>
      <c r="H22" s="16"/>
      <c r="I22" s="16"/>
      <c r="J22" s="16"/>
      <c r="K22" s="16"/>
      <c r="L22" s="16"/>
      <c r="M22" s="16"/>
      <c r="N22" s="16"/>
      <c r="O22" s="16"/>
      <c r="P22" s="16"/>
      <c r="Q22" s="16"/>
      <c r="R22" s="16"/>
      <c r="S22" s="16"/>
      <c r="T22" s="16"/>
      <c r="U22" s="16"/>
      <c r="V22" s="16"/>
      <c r="W22" s="17"/>
      <c r="X22" s="71"/>
    </row>
    <row r="23" spans="2:24" ht="15.75" customHeight="1" thickBot="1">
      <c r="B23" s="69"/>
      <c r="C23" s="6"/>
      <c r="D23" s="18"/>
      <c r="E23" s="19"/>
      <c r="F23" s="19"/>
      <c r="G23" s="19"/>
      <c r="H23" s="19"/>
      <c r="I23" s="19"/>
      <c r="J23" s="19"/>
      <c r="K23" s="19"/>
      <c r="L23" s="19"/>
      <c r="M23" s="19"/>
      <c r="N23" s="19"/>
      <c r="O23" s="19"/>
      <c r="P23" s="19"/>
      <c r="Q23" s="19"/>
      <c r="R23" s="19"/>
      <c r="S23" s="19"/>
      <c r="T23" s="19"/>
      <c r="U23" s="19"/>
      <c r="V23" s="19"/>
      <c r="W23" s="20"/>
      <c r="X23" s="71"/>
    </row>
    <row r="24" spans="2:24" ht="7.5" customHeight="1">
      <c r="B24" s="73"/>
      <c r="C24" s="74"/>
      <c r="D24" s="74"/>
      <c r="E24" s="74"/>
      <c r="F24" s="74"/>
      <c r="G24" s="74"/>
      <c r="H24" s="74"/>
      <c r="I24" s="74"/>
      <c r="J24" s="74"/>
      <c r="K24" s="74"/>
      <c r="L24" s="74"/>
      <c r="M24" s="74"/>
      <c r="N24" s="74"/>
      <c r="O24" s="74"/>
      <c r="P24" s="74"/>
      <c r="Q24" s="74"/>
      <c r="R24" s="74"/>
      <c r="S24" s="74"/>
      <c r="T24" s="74"/>
      <c r="U24" s="74"/>
      <c r="V24" s="74"/>
      <c r="W24" s="74"/>
      <c r="X24" s="75"/>
    </row>
    <row r="26" ht="15.75" customHeight="1">
      <c r="C26" s="5" t="s">
        <v>12</v>
      </c>
    </row>
    <row r="27" ht="15.75" customHeight="1" thickBot="1">
      <c r="G27" s="5" t="s">
        <v>43</v>
      </c>
    </row>
    <row r="28" spans="6:19" ht="15.75" customHeight="1" thickBot="1">
      <c r="F28" s="8"/>
      <c r="G28" s="80"/>
      <c r="H28" s="5" t="s">
        <v>44</v>
      </c>
      <c r="J28" s="8"/>
      <c r="K28" s="8"/>
      <c r="L28" s="80"/>
      <c r="M28" s="5" t="s">
        <v>45</v>
      </c>
      <c r="O28" s="8"/>
      <c r="P28" s="8"/>
      <c r="Q28" s="80"/>
      <c r="R28" s="5" t="s">
        <v>46</v>
      </c>
      <c r="S28" s="8"/>
    </row>
    <row r="30" ht="15.75" customHeight="1">
      <c r="C30" s="5" t="s">
        <v>13</v>
      </c>
    </row>
    <row r="31" ht="24" customHeight="1" thickBot="1">
      <c r="D31" s="5" t="s">
        <v>155</v>
      </c>
    </row>
    <row r="32" spans="4:23" ht="15.75" customHeight="1">
      <c r="D32" s="81"/>
      <c r="E32" s="13"/>
      <c r="F32" s="13"/>
      <c r="G32" s="13"/>
      <c r="H32" s="13"/>
      <c r="I32" s="13"/>
      <c r="J32" s="13"/>
      <c r="K32" s="13"/>
      <c r="L32" s="13"/>
      <c r="M32" s="13"/>
      <c r="N32" s="13"/>
      <c r="O32" s="13"/>
      <c r="P32" s="13"/>
      <c r="Q32" s="13"/>
      <c r="R32" s="13"/>
      <c r="S32" s="13"/>
      <c r="T32" s="13"/>
      <c r="U32" s="13"/>
      <c r="V32" s="13"/>
      <c r="W32" s="14"/>
    </row>
    <row r="33" spans="4:23" ht="15.75" customHeight="1">
      <c r="D33" s="15"/>
      <c r="E33" s="16"/>
      <c r="F33" s="16"/>
      <c r="G33" s="16"/>
      <c r="H33" s="16"/>
      <c r="I33" s="16"/>
      <c r="J33" s="16"/>
      <c r="K33" s="16"/>
      <c r="L33" s="16"/>
      <c r="M33" s="16"/>
      <c r="N33" s="16"/>
      <c r="O33" s="16"/>
      <c r="P33" s="16"/>
      <c r="Q33" s="16"/>
      <c r="R33" s="16"/>
      <c r="S33" s="16"/>
      <c r="T33" s="16"/>
      <c r="U33" s="16"/>
      <c r="V33" s="16"/>
      <c r="W33" s="17"/>
    </row>
    <row r="34" spans="4:23" ht="15.75" customHeight="1">
      <c r="D34" s="15"/>
      <c r="E34" s="16"/>
      <c r="F34" s="16"/>
      <c r="G34" s="16"/>
      <c r="H34" s="16"/>
      <c r="I34" s="16"/>
      <c r="J34" s="16"/>
      <c r="K34" s="16"/>
      <c r="L34" s="16"/>
      <c r="M34" s="16"/>
      <c r="N34" s="16"/>
      <c r="O34" s="16"/>
      <c r="P34" s="16"/>
      <c r="Q34" s="16"/>
      <c r="R34" s="16"/>
      <c r="S34" s="16"/>
      <c r="T34" s="16"/>
      <c r="U34" s="16"/>
      <c r="V34" s="16"/>
      <c r="W34" s="17"/>
    </row>
    <row r="35" spans="4:23" ht="15.75" customHeight="1" thickBot="1">
      <c r="D35" s="18"/>
      <c r="E35" s="19"/>
      <c r="F35" s="19"/>
      <c r="G35" s="19"/>
      <c r="H35" s="19"/>
      <c r="I35" s="19"/>
      <c r="J35" s="19"/>
      <c r="K35" s="19"/>
      <c r="L35" s="19"/>
      <c r="M35" s="19"/>
      <c r="N35" s="19"/>
      <c r="O35" s="19"/>
      <c r="P35" s="19"/>
      <c r="Q35" s="19"/>
      <c r="R35" s="19"/>
      <c r="S35" s="19"/>
      <c r="T35" s="19"/>
      <c r="U35" s="19"/>
      <c r="V35" s="19"/>
      <c r="W35" s="20"/>
    </row>
    <row r="36" ht="24" customHeight="1" thickBot="1">
      <c r="D36" s="5" t="s">
        <v>5</v>
      </c>
    </row>
    <row r="37" spans="4:23" ht="15.75" customHeight="1">
      <c r="D37" s="81"/>
      <c r="E37" s="13"/>
      <c r="F37" s="13"/>
      <c r="G37" s="13"/>
      <c r="H37" s="13"/>
      <c r="I37" s="13"/>
      <c r="J37" s="13"/>
      <c r="K37" s="13"/>
      <c r="L37" s="13"/>
      <c r="M37" s="13"/>
      <c r="N37" s="13"/>
      <c r="O37" s="13"/>
      <c r="P37" s="13"/>
      <c r="Q37" s="13"/>
      <c r="R37" s="13"/>
      <c r="S37" s="13"/>
      <c r="T37" s="13"/>
      <c r="U37" s="13"/>
      <c r="V37" s="13"/>
      <c r="W37" s="14"/>
    </row>
    <row r="38" spans="4:23" ht="15.75" customHeight="1">
      <c r="D38" s="15"/>
      <c r="E38" s="16"/>
      <c r="F38" s="16"/>
      <c r="G38" s="16"/>
      <c r="H38" s="16"/>
      <c r="I38" s="16"/>
      <c r="J38" s="16"/>
      <c r="K38" s="16"/>
      <c r="L38" s="16"/>
      <c r="M38" s="16"/>
      <c r="N38" s="16"/>
      <c r="O38" s="16"/>
      <c r="P38" s="16"/>
      <c r="Q38" s="16"/>
      <c r="R38" s="16"/>
      <c r="S38" s="16"/>
      <c r="T38" s="16"/>
      <c r="U38" s="16"/>
      <c r="V38" s="16"/>
      <c r="W38" s="17"/>
    </row>
    <row r="39" spans="4:23" ht="15.75" customHeight="1">
      <c r="D39" s="15"/>
      <c r="E39" s="16"/>
      <c r="F39" s="16"/>
      <c r="G39" s="16"/>
      <c r="H39" s="16"/>
      <c r="I39" s="16"/>
      <c r="J39" s="16"/>
      <c r="K39" s="16"/>
      <c r="L39" s="16"/>
      <c r="M39" s="16"/>
      <c r="N39" s="16"/>
      <c r="O39" s="16"/>
      <c r="P39" s="16"/>
      <c r="Q39" s="16"/>
      <c r="R39" s="16"/>
      <c r="S39" s="16"/>
      <c r="T39" s="16"/>
      <c r="U39" s="16"/>
      <c r="V39" s="16"/>
      <c r="W39" s="17"/>
    </row>
    <row r="40" spans="4:23" ht="15.75" customHeight="1" thickBot="1">
      <c r="D40" s="18"/>
      <c r="E40" s="19"/>
      <c r="F40" s="19"/>
      <c r="G40" s="19"/>
      <c r="H40" s="19"/>
      <c r="I40" s="19"/>
      <c r="J40" s="19"/>
      <c r="K40" s="19"/>
      <c r="L40" s="19"/>
      <c r="M40" s="19"/>
      <c r="N40" s="19"/>
      <c r="O40" s="19"/>
      <c r="P40" s="19"/>
      <c r="Q40" s="19"/>
      <c r="R40" s="19"/>
      <c r="S40" s="19"/>
      <c r="T40" s="19"/>
      <c r="U40" s="19"/>
      <c r="V40" s="19"/>
      <c r="W40" s="20"/>
    </row>
    <row r="42" ht="15.75" customHeight="1">
      <c r="C42" s="5" t="s">
        <v>152</v>
      </c>
    </row>
    <row r="43" ht="24" customHeight="1" thickBot="1">
      <c r="D43" s="5" t="s">
        <v>155</v>
      </c>
    </row>
    <row r="44" spans="4:23" ht="15.75" customHeight="1">
      <c r="D44" s="81"/>
      <c r="E44" s="13"/>
      <c r="F44" s="13"/>
      <c r="G44" s="13"/>
      <c r="H44" s="13"/>
      <c r="I44" s="13"/>
      <c r="J44" s="13"/>
      <c r="K44" s="13"/>
      <c r="L44" s="13"/>
      <c r="M44" s="13"/>
      <c r="N44" s="13"/>
      <c r="O44" s="13"/>
      <c r="P44" s="13"/>
      <c r="Q44" s="13"/>
      <c r="R44" s="13"/>
      <c r="S44" s="13"/>
      <c r="T44" s="13"/>
      <c r="U44" s="13"/>
      <c r="V44" s="13"/>
      <c r="W44" s="14"/>
    </row>
    <row r="45" spans="4:23" ht="15.75" customHeight="1">
      <c r="D45" s="15"/>
      <c r="E45" s="16"/>
      <c r="F45" s="16"/>
      <c r="G45" s="16"/>
      <c r="H45" s="16"/>
      <c r="I45" s="16"/>
      <c r="J45" s="16"/>
      <c r="K45" s="16"/>
      <c r="L45" s="16"/>
      <c r="M45" s="16"/>
      <c r="N45" s="16"/>
      <c r="O45" s="16"/>
      <c r="P45" s="16"/>
      <c r="Q45" s="16"/>
      <c r="R45" s="16"/>
      <c r="S45" s="16"/>
      <c r="T45" s="16"/>
      <c r="U45" s="16"/>
      <c r="V45" s="16"/>
      <c r="W45" s="17"/>
    </row>
    <row r="46" spans="4:23" ht="15.75" customHeight="1" thickBot="1">
      <c r="D46" s="18"/>
      <c r="E46" s="19"/>
      <c r="F46" s="19"/>
      <c r="G46" s="19"/>
      <c r="H46" s="19"/>
      <c r="I46" s="19"/>
      <c r="J46" s="19"/>
      <c r="K46" s="19"/>
      <c r="L46" s="19"/>
      <c r="M46" s="19"/>
      <c r="N46" s="19"/>
      <c r="O46" s="19"/>
      <c r="P46" s="19"/>
      <c r="Q46" s="19"/>
      <c r="R46" s="19"/>
      <c r="S46" s="19"/>
      <c r="T46" s="19"/>
      <c r="U46" s="19"/>
      <c r="V46" s="19"/>
      <c r="W46" s="20"/>
    </row>
    <row r="47" ht="24" customHeight="1" thickBot="1">
      <c r="D47" s="5" t="s">
        <v>5</v>
      </c>
    </row>
    <row r="48" spans="4:23" ht="15.75" customHeight="1">
      <c r="D48" s="81"/>
      <c r="E48" s="13"/>
      <c r="F48" s="13"/>
      <c r="G48" s="13"/>
      <c r="H48" s="13"/>
      <c r="I48" s="13"/>
      <c r="J48" s="13"/>
      <c r="K48" s="13"/>
      <c r="L48" s="13"/>
      <c r="M48" s="13"/>
      <c r="N48" s="13"/>
      <c r="O48" s="13"/>
      <c r="P48" s="13"/>
      <c r="Q48" s="13"/>
      <c r="R48" s="13"/>
      <c r="S48" s="13"/>
      <c r="T48" s="13"/>
      <c r="U48" s="13"/>
      <c r="V48" s="13"/>
      <c r="W48" s="14"/>
    </row>
    <row r="49" spans="4:23" ht="15.75" customHeight="1" thickBot="1">
      <c r="D49" s="18"/>
      <c r="E49" s="19"/>
      <c r="F49" s="19"/>
      <c r="G49" s="19"/>
      <c r="H49" s="19"/>
      <c r="I49" s="19"/>
      <c r="J49" s="19"/>
      <c r="K49" s="19"/>
      <c r="L49" s="19"/>
      <c r="M49" s="19"/>
      <c r="N49" s="19"/>
      <c r="O49" s="19"/>
      <c r="P49" s="19"/>
      <c r="Q49" s="19"/>
      <c r="R49" s="19"/>
      <c r="S49" s="19"/>
      <c r="T49" s="19"/>
      <c r="U49" s="19"/>
      <c r="V49" s="19"/>
      <c r="W49" s="20"/>
    </row>
    <row r="50" spans="4:23" ht="15.75" customHeight="1" thickBot="1">
      <c r="D50" s="8"/>
      <c r="E50" s="8"/>
      <c r="F50" s="8"/>
      <c r="G50" s="8"/>
      <c r="H50" s="8"/>
      <c r="I50" s="8"/>
      <c r="J50" s="8"/>
      <c r="K50" s="8"/>
      <c r="L50" s="8"/>
      <c r="M50" s="8"/>
      <c r="N50" s="8"/>
      <c r="O50" s="8"/>
      <c r="P50" s="8"/>
      <c r="Q50" s="8"/>
      <c r="R50" s="8"/>
      <c r="S50" s="8"/>
      <c r="T50" s="8"/>
      <c r="U50" s="8"/>
      <c r="V50" s="8"/>
      <c r="W50" s="8"/>
    </row>
    <row r="51" spans="3:23" ht="15.75" customHeight="1" thickTop="1">
      <c r="C51" s="91" t="s">
        <v>30</v>
      </c>
      <c r="D51" s="92"/>
      <c r="E51" s="93"/>
      <c r="F51" s="105"/>
      <c r="G51" s="106"/>
      <c r="H51" s="106"/>
      <c r="I51" s="106"/>
      <c r="J51" s="106"/>
      <c r="K51" s="106"/>
      <c r="L51" s="106"/>
      <c r="M51" s="106"/>
      <c r="N51" s="106"/>
      <c r="O51" s="106"/>
      <c r="P51" s="106"/>
      <c r="Q51" s="106"/>
      <c r="R51" s="106"/>
      <c r="S51" s="106"/>
      <c r="T51" s="106"/>
      <c r="U51" s="106"/>
      <c r="V51" s="106"/>
      <c r="W51" s="107"/>
    </row>
    <row r="52" spans="3:23" ht="15.75" customHeight="1" thickBot="1">
      <c r="C52" s="94"/>
      <c r="D52" s="95"/>
      <c r="E52" s="96"/>
      <c r="F52" s="108"/>
      <c r="G52" s="109"/>
      <c r="H52" s="109"/>
      <c r="I52" s="109"/>
      <c r="J52" s="109"/>
      <c r="K52" s="109"/>
      <c r="L52" s="109"/>
      <c r="M52" s="109"/>
      <c r="N52" s="109"/>
      <c r="O52" s="109"/>
      <c r="P52" s="109"/>
      <c r="Q52" s="109"/>
      <c r="R52" s="109"/>
      <c r="S52" s="109"/>
      <c r="T52" s="109"/>
      <c r="U52" s="109"/>
      <c r="V52" s="109"/>
      <c r="W52" s="110"/>
    </row>
    <row r="53" ht="15.75" customHeight="1" thickTop="1">
      <c r="X53" s="47" t="s">
        <v>8</v>
      </c>
    </row>
    <row r="54" ht="15.75" customHeight="1">
      <c r="C54" s="5" t="s">
        <v>29</v>
      </c>
    </row>
    <row r="55" ht="7.5" customHeight="1" thickBot="1"/>
    <row r="56" spans="4:23" ht="15.75" customHeight="1">
      <c r="D56" s="39">
        <f>TRIM(MID($F$51,1,1))</f>
      </c>
      <c r="E56" s="13">
        <f>TRIM(MID($F$51,2,1))</f>
      </c>
      <c r="F56" s="13">
        <f>TRIM(MID($F$51,3,1))</f>
      </c>
      <c r="G56" s="13">
        <f>TRIM(MID($F$51,4,1))</f>
      </c>
      <c r="H56" s="13">
        <f>TRIM(MID($F$51,5,1))</f>
      </c>
      <c r="I56" s="13">
        <f>TRIM(MID($F$51,6,1))</f>
      </c>
      <c r="J56" s="13">
        <f>TRIM(MID($F$51,7,1))</f>
      </c>
      <c r="K56" s="13">
        <f>TRIM(MID($F$51,8,1))</f>
      </c>
      <c r="L56" s="13">
        <f>TRIM(MID($F$51,9,1))</f>
      </c>
      <c r="M56" s="13">
        <f>TRIM(MID($F$51,10,1))</f>
      </c>
      <c r="N56" s="13">
        <f>TRIM(MID($F$51,11,1))</f>
      </c>
      <c r="O56" s="13">
        <f>TRIM(MID($F$51,12,1))</f>
      </c>
      <c r="P56" s="13">
        <f>TRIM(MID($F$51,13,1))</f>
      </c>
      <c r="Q56" s="13">
        <f>TRIM(MID($F$51,14,1))</f>
      </c>
      <c r="R56" s="13">
        <f>TRIM(MID($F$51,15,1))</f>
      </c>
      <c r="S56" s="13">
        <f>TRIM(MID($F$51,16,1))</f>
      </c>
      <c r="T56" s="13">
        <f>TRIM(MID($F$51,17,1))</f>
      </c>
      <c r="U56" s="13">
        <f>TRIM(MID($F$51,18,1))</f>
      </c>
      <c r="V56" s="13">
        <f>TRIM(MID($F$51,19,1))</f>
      </c>
      <c r="W56" s="14">
        <f>TRIM(MID($F$51,20,1))</f>
      </c>
    </row>
    <row r="57" spans="4:23" ht="15.75" customHeight="1">
      <c r="D57" s="21">
        <f>TRIM(MID($F$51,21,1))</f>
      </c>
      <c r="E57" s="16">
        <f>TRIM(MID($F$51,22,1))</f>
      </c>
      <c r="F57" s="16">
        <f>TRIM(MID($F$51,23,1))</f>
      </c>
      <c r="G57" s="16">
        <f>TRIM(MID($F$51,24,1))</f>
      </c>
      <c r="H57" s="16">
        <f>TRIM(MID($F$51,25,1))</f>
      </c>
      <c r="I57" s="16">
        <f>TRIM(MID($F$51,26,1))</f>
      </c>
      <c r="J57" s="16">
        <f>TRIM(MID($F$51,27,1))</f>
      </c>
      <c r="K57" s="16">
        <f>TRIM(MID($F$51,28,1))</f>
      </c>
      <c r="L57" s="16">
        <f>TRIM(MID($F$51,29,1))</f>
      </c>
      <c r="M57" s="16">
        <f>TRIM(MID($F$51,30,1))</f>
      </c>
      <c r="N57" s="16">
        <f>TRIM(MID($F$51,31,1))</f>
      </c>
      <c r="O57" s="16">
        <f>TRIM(MID($F$51,32,1))</f>
      </c>
      <c r="P57" s="16">
        <f>TRIM(MID($F$51,33,1))</f>
      </c>
      <c r="Q57" s="16">
        <f>TRIM(MID($F$51,34,1))</f>
      </c>
      <c r="R57" s="16">
        <f>TRIM(MID($F$51,35,1))</f>
      </c>
      <c r="S57" s="16">
        <f>TRIM(MID($F$51,36,1))</f>
      </c>
      <c r="T57" s="16">
        <f>TRIM(MID($F$51,37,1))</f>
      </c>
      <c r="U57" s="16">
        <f>TRIM(MID($F$51,38,1))</f>
      </c>
      <c r="V57" s="16">
        <f>TRIM(MID($F$51,39,1))</f>
      </c>
      <c r="W57" s="17">
        <f>TRIM(MID($F$51,40,1))</f>
      </c>
    </row>
    <row r="58" spans="4:23" ht="15.75" customHeight="1">
      <c r="D58" s="21">
        <f>TRIM(MID($F$51,41,1))</f>
      </c>
      <c r="E58" s="16">
        <f>TRIM(MID($F$51,42,1))</f>
      </c>
      <c r="F58" s="16">
        <f>TRIM(MID($F$51,43,1))</f>
      </c>
      <c r="G58" s="16">
        <f>TRIM(MID($F$51,44,1))</f>
      </c>
      <c r="H58" s="16">
        <f>TRIM(MID($F$51,45,1))</f>
      </c>
      <c r="I58" s="16">
        <f>TRIM(MID($F$51,46,1))</f>
      </c>
      <c r="J58" s="16">
        <f>TRIM(MID($F$51,47,1))</f>
      </c>
      <c r="K58" s="16">
        <f>TRIM(MID($F$51,48,1))</f>
      </c>
      <c r="L58" s="16">
        <f>TRIM(MID($F$51,49,1))</f>
      </c>
      <c r="M58" s="16">
        <f>TRIM(MID($F$51,50,1))</f>
      </c>
      <c r="N58" s="16">
        <f>TRIM(MID($F$51,51,1))</f>
      </c>
      <c r="O58" s="16">
        <f>TRIM(MID($F$51,52,1))</f>
      </c>
      <c r="P58" s="16">
        <f>TRIM(MID($F$51,53,1))</f>
      </c>
      <c r="Q58" s="16">
        <f>TRIM(MID($F$51,54,1))</f>
      </c>
      <c r="R58" s="16">
        <f>TRIM(MID($F$51,55,1))</f>
      </c>
      <c r="S58" s="16">
        <f>TRIM(MID($F$51,56,1))</f>
      </c>
      <c r="T58" s="16">
        <f>TRIM(MID($F$51,57,1))</f>
      </c>
      <c r="U58" s="16">
        <f>TRIM(MID($F$51,58,1))</f>
      </c>
      <c r="V58" s="16">
        <f>TRIM(MID($F$51,59,1))</f>
      </c>
      <c r="W58" s="17">
        <f>TRIM(MID($F$51,60,1))</f>
      </c>
    </row>
    <row r="59" spans="4:23" ht="15.75" customHeight="1">
      <c r="D59" s="21">
        <f>TRIM(MID($F$51,61,1))</f>
      </c>
      <c r="E59" s="16">
        <f>TRIM(MID($F$51,62,1))</f>
      </c>
      <c r="F59" s="16">
        <f>TRIM(MID($F$51,63,1))</f>
      </c>
      <c r="G59" s="16">
        <f>TRIM(MID($F$51,64,1))</f>
      </c>
      <c r="H59" s="16">
        <f>TRIM(MID($F$51,65,1))</f>
      </c>
      <c r="I59" s="16">
        <f>TRIM(MID($F$51,66,1))</f>
      </c>
      <c r="J59" s="16">
        <f>TRIM(MID($F$51,67,1))</f>
      </c>
      <c r="K59" s="16">
        <f>TRIM(MID($F$51,68,1))</f>
      </c>
      <c r="L59" s="16">
        <f>TRIM(MID($F$51,69,1))</f>
      </c>
      <c r="M59" s="16">
        <f>TRIM(MID($F$51,70,1))</f>
      </c>
      <c r="N59" s="16">
        <f>TRIM(MID($F$51,71,1))</f>
      </c>
      <c r="O59" s="16">
        <f>TRIM(MID($F$51,72,1))</f>
      </c>
      <c r="P59" s="16">
        <f>TRIM(MID($F$51,73,1))</f>
      </c>
      <c r="Q59" s="16">
        <f>TRIM(MID($F$51,74,1))</f>
      </c>
      <c r="R59" s="16">
        <f>TRIM(MID($F$51,75,1))</f>
      </c>
      <c r="S59" s="16">
        <f>TRIM(MID($F$51,76,1))</f>
      </c>
      <c r="T59" s="16">
        <f>TRIM(MID($F$51,77,1))</f>
      </c>
      <c r="U59" s="16">
        <f>TRIM(MID($F$51,78,1))</f>
      </c>
      <c r="V59" s="16">
        <f>TRIM(MID($F$51,79,1))</f>
      </c>
      <c r="W59" s="17">
        <f>TRIM(MID($F$51,80,1))</f>
      </c>
    </row>
    <row r="60" spans="4:23" ht="15.75" customHeight="1">
      <c r="D60" s="21">
        <f>TRIM(MID($F$51,81,1))</f>
      </c>
      <c r="E60" s="16">
        <f>TRIM(MID($F$51,82,1))</f>
      </c>
      <c r="F60" s="16">
        <f>TRIM(MID($F$51,83,1))</f>
      </c>
      <c r="G60" s="16">
        <f>TRIM(MID($F$51,84,1))</f>
      </c>
      <c r="H60" s="16">
        <f>TRIM(MID($F$51,85,1))</f>
      </c>
      <c r="I60" s="16">
        <f>TRIM(MID($F$51,86,1))</f>
      </c>
      <c r="J60" s="16">
        <f>TRIM(MID($F$51,87,1))</f>
      </c>
      <c r="K60" s="16">
        <f>TRIM(MID($F$51,88,1))</f>
      </c>
      <c r="L60" s="16">
        <f>TRIM(MID($F$51,89,1))</f>
      </c>
      <c r="M60" s="16">
        <f>TRIM(MID($F$51,90,1))</f>
      </c>
      <c r="N60" s="16">
        <f>TRIM(MID($F$51,91,1))</f>
      </c>
      <c r="O60" s="16">
        <f>TRIM(MID($F$51,92,1))</f>
      </c>
      <c r="P60" s="16">
        <f>TRIM(MID($F$51,93,1))</f>
      </c>
      <c r="Q60" s="16">
        <f>TRIM(MID($F$51,94,1))</f>
      </c>
      <c r="R60" s="16">
        <f>TRIM(MID($F$51,95,1))</f>
      </c>
      <c r="S60" s="16">
        <f>TRIM(MID($F$51,96,1))</f>
      </c>
      <c r="T60" s="16">
        <f>TRIM(MID($F$51,97,1))</f>
      </c>
      <c r="U60" s="16">
        <f>TRIM(MID($F$51,98,1))</f>
      </c>
      <c r="V60" s="16">
        <f>TRIM(MID($F$51,99,1))</f>
      </c>
      <c r="W60" s="17">
        <f>TRIM(MID($F$51,100,1))</f>
      </c>
    </row>
    <row r="61" spans="4:23" ht="15.75" customHeight="1" thickBot="1">
      <c r="D61" s="22">
        <f>TRIM(MID($F$51,101,1))</f>
      </c>
      <c r="E61" s="19">
        <f>TRIM(MID($F$51,102,1))</f>
      </c>
      <c r="F61" s="19">
        <f>TRIM(MID($F$51,103,1))</f>
      </c>
      <c r="G61" s="19">
        <f>TRIM(MID($F$51,104,1))</f>
      </c>
      <c r="H61" s="19">
        <f>TRIM(MID($F$51,105,1))</f>
      </c>
      <c r="I61" s="19">
        <f>TRIM(MID($F$51,106,1))</f>
      </c>
      <c r="J61" s="19">
        <f>TRIM(MID($F$51,107,1))</f>
      </c>
      <c r="K61" s="19">
        <f>TRIM(MID($F$51,108,1))</f>
      </c>
      <c r="L61" s="19">
        <f>TRIM(MID($F$51,109,1))</f>
      </c>
      <c r="M61" s="19">
        <f>TRIM(MID($F$51,110,1))</f>
      </c>
      <c r="N61" s="19">
        <f>TRIM(MID($F$51,111,1))</f>
      </c>
      <c r="O61" s="19">
        <f>TRIM(MID($F$51,112,1))</f>
      </c>
      <c r="P61" s="19">
        <f>TRIM(MID($F$51,113,1))</f>
      </c>
      <c r="Q61" s="19">
        <f>TRIM(MID($F$51,114,1))</f>
      </c>
      <c r="R61" s="19">
        <f>TRIM(MID($F$51,115,1))</f>
      </c>
      <c r="S61" s="19">
        <f>TRIM(MID($F$51,116,1))</f>
      </c>
      <c r="T61" s="19">
        <f>TRIM(MID($F$51,117,1))</f>
      </c>
      <c r="U61" s="19">
        <f>TRIM(MID($F$51,118,1))</f>
      </c>
      <c r="V61" s="19">
        <f>TRIM(MID($F$51,119,1))</f>
      </c>
      <c r="W61" s="20">
        <f>TRIM(MID($F$51,120,1))</f>
      </c>
    </row>
    <row r="63" ht="15.75" customHeight="1">
      <c r="C63" s="5" t="s">
        <v>42</v>
      </c>
    </row>
    <row r="64" ht="7.5" customHeight="1" thickBot="1"/>
    <row r="65" spans="4:23" ht="15.75" customHeight="1">
      <c r="D65" s="12"/>
      <c r="E65" s="13"/>
      <c r="F65" s="13"/>
      <c r="G65" s="13"/>
      <c r="H65" s="13"/>
      <c r="I65" s="13"/>
      <c r="J65" s="13"/>
      <c r="K65" s="13"/>
      <c r="L65" s="13"/>
      <c r="M65" s="13"/>
      <c r="N65" s="13"/>
      <c r="O65" s="13"/>
      <c r="P65" s="13"/>
      <c r="Q65" s="13"/>
      <c r="R65" s="13"/>
      <c r="S65" s="13"/>
      <c r="T65" s="13"/>
      <c r="U65" s="13"/>
      <c r="V65" s="13"/>
      <c r="W65" s="14"/>
    </row>
    <row r="66" spans="4:23" ht="15.75" customHeight="1">
      <c r="D66" s="15"/>
      <c r="E66" s="16"/>
      <c r="F66" s="16"/>
      <c r="G66" s="16"/>
      <c r="H66" s="16"/>
      <c r="I66" s="16"/>
      <c r="J66" s="16"/>
      <c r="K66" s="16"/>
      <c r="L66" s="16"/>
      <c r="M66" s="16"/>
      <c r="N66" s="16"/>
      <c r="O66" s="16"/>
      <c r="P66" s="16"/>
      <c r="Q66" s="16"/>
      <c r="R66" s="16"/>
      <c r="S66" s="16"/>
      <c r="T66" s="16"/>
      <c r="U66" s="16"/>
      <c r="V66" s="16"/>
      <c r="W66" s="17"/>
    </row>
    <row r="67" spans="4:23" ht="15.75" customHeight="1">
      <c r="D67" s="15"/>
      <c r="E67" s="16"/>
      <c r="F67" s="16"/>
      <c r="G67" s="16"/>
      <c r="H67" s="16"/>
      <c r="I67" s="16"/>
      <c r="J67" s="16"/>
      <c r="K67" s="16"/>
      <c r="L67" s="16"/>
      <c r="M67" s="16"/>
      <c r="N67" s="16"/>
      <c r="O67" s="16"/>
      <c r="P67" s="16"/>
      <c r="Q67" s="16"/>
      <c r="R67" s="16"/>
      <c r="S67" s="16"/>
      <c r="T67" s="16"/>
      <c r="U67" s="16"/>
      <c r="V67" s="16"/>
      <c r="W67" s="17"/>
    </row>
    <row r="68" spans="4:23" ht="15.75" customHeight="1">
      <c r="D68" s="15"/>
      <c r="E68" s="16"/>
      <c r="F68" s="16"/>
      <c r="G68" s="16"/>
      <c r="H68" s="16"/>
      <c r="I68" s="16"/>
      <c r="J68" s="16"/>
      <c r="K68" s="16"/>
      <c r="L68" s="16"/>
      <c r="M68" s="16"/>
      <c r="N68" s="16"/>
      <c r="O68" s="16"/>
      <c r="P68" s="16"/>
      <c r="Q68" s="16"/>
      <c r="R68" s="16"/>
      <c r="S68" s="16"/>
      <c r="T68" s="16"/>
      <c r="U68" s="16"/>
      <c r="V68" s="16"/>
      <c r="W68" s="17"/>
    </row>
    <row r="69" spans="4:23" ht="15.75" customHeight="1">
      <c r="D69" s="15"/>
      <c r="E69" s="16"/>
      <c r="F69" s="16"/>
      <c r="G69" s="16"/>
      <c r="H69" s="16"/>
      <c r="I69" s="16"/>
      <c r="J69" s="16"/>
      <c r="K69" s="16"/>
      <c r="L69" s="16"/>
      <c r="M69" s="16"/>
      <c r="N69" s="16"/>
      <c r="O69" s="16"/>
      <c r="P69" s="16"/>
      <c r="Q69" s="16"/>
      <c r="R69" s="16"/>
      <c r="S69" s="16"/>
      <c r="T69" s="16"/>
      <c r="U69" s="16"/>
      <c r="V69" s="16"/>
      <c r="W69" s="17"/>
    </row>
    <row r="70" spans="4:23" ht="15.75" customHeight="1" thickBot="1">
      <c r="D70" s="18"/>
      <c r="E70" s="19"/>
      <c r="F70" s="19"/>
      <c r="G70" s="19"/>
      <c r="H70" s="19"/>
      <c r="I70" s="19"/>
      <c r="J70" s="19"/>
      <c r="K70" s="19"/>
      <c r="L70" s="19"/>
      <c r="M70" s="19"/>
      <c r="N70" s="19"/>
      <c r="O70" s="19"/>
      <c r="P70" s="19"/>
      <c r="Q70" s="19"/>
      <c r="R70" s="19"/>
      <c r="S70" s="19"/>
      <c r="T70" s="19"/>
      <c r="U70" s="19"/>
      <c r="V70" s="19"/>
      <c r="W70" s="20"/>
    </row>
    <row r="72" spans="3:4" ht="15.75" customHeight="1">
      <c r="C72" s="5" t="s">
        <v>14</v>
      </c>
      <c r="D72" s="5" t="s">
        <v>31</v>
      </c>
    </row>
    <row r="73" ht="24" customHeight="1" thickBot="1">
      <c r="D73" s="5" t="s">
        <v>32</v>
      </c>
    </row>
    <row r="74" spans="7:18" ht="15.75" customHeight="1" thickBot="1">
      <c r="G74" s="80"/>
      <c r="H74" s="5" t="s">
        <v>17</v>
      </c>
      <c r="M74" s="8"/>
      <c r="N74" s="8"/>
      <c r="O74" s="6"/>
      <c r="P74" s="8"/>
      <c r="Q74" s="8"/>
      <c r="R74" s="6"/>
    </row>
    <row r="76" ht="15.75" customHeight="1">
      <c r="C76" s="5" t="s">
        <v>33</v>
      </c>
    </row>
    <row r="77" spans="4:23" ht="24" customHeight="1" thickBot="1">
      <c r="D77" s="10" t="s">
        <v>34</v>
      </c>
      <c r="E77" s="8"/>
      <c r="F77" s="8"/>
      <c r="G77" s="8"/>
      <c r="H77" s="8"/>
      <c r="I77" s="8"/>
      <c r="J77" s="8"/>
      <c r="K77" s="8"/>
      <c r="L77" s="8"/>
      <c r="M77" s="8"/>
      <c r="N77" s="10" t="s">
        <v>93</v>
      </c>
      <c r="O77" s="8"/>
      <c r="P77" s="8"/>
      <c r="Q77" s="8"/>
      <c r="R77" s="8"/>
      <c r="S77" s="8"/>
      <c r="T77" s="8"/>
      <c r="U77" s="8"/>
      <c r="V77" s="8"/>
      <c r="W77" s="8"/>
    </row>
    <row r="78" spans="7:19" ht="15.75" customHeight="1" thickBot="1">
      <c r="G78" s="11"/>
      <c r="H78" s="5" t="s">
        <v>17</v>
      </c>
      <c r="N78" s="82"/>
      <c r="O78" s="72"/>
      <c r="P78" s="72"/>
      <c r="Q78" s="72"/>
      <c r="R78" s="72"/>
      <c r="S78" s="24"/>
    </row>
    <row r="80" ht="15.75" customHeight="1">
      <c r="C80" s="5" t="s">
        <v>41</v>
      </c>
    </row>
    <row r="81" spans="4:5" ht="15.75" customHeight="1">
      <c r="D81" s="76" t="s">
        <v>156</v>
      </c>
      <c r="E81" s="7"/>
    </row>
    <row r="82" ht="7.5" customHeight="1" thickBot="1"/>
    <row r="83" spans="6:12" ht="15.75" customHeight="1" thickBot="1">
      <c r="F83" s="47" t="s">
        <v>157</v>
      </c>
      <c r="G83" s="23"/>
      <c r="H83" s="24"/>
      <c r="I83" s="5" t="s">
        <v>21</v>
      </c>
      <c r="J83" s="23"/>
      <c r="K83" s="24"/>
      <c r="L83" s="5" t="s">
        <v>35</v>
      </c>
    </row>
    <row r="85" ht="15.75" customHeight="1">
      <c r="C85" s="5" t="s">
        <v>36</v>
      </c>
    </row>
    <row r="86" spans="4:23" ht="24" customHeight="1" thickBot="1">
      <c r="D86" s="10" t="s">
        <v>37</v>
      </c>
      <c r="E86" s="8"/>
      <c r="F86" s="8"/>
      <c r="G86" s="8"/>
      <c r="H86" s="8"/>
      <c r="I86" s="8"/>
      <c r="J86" s="8"/>
      <c r="K86" s="8"/>
      <c r="L86" s="8"/>
      <c r="M86" s="8"/>
      <c r="N86" s="8"/>
      <c r="O86" s="8"/>
      <c r="P86" s="8"/>
      <c r="Q86" s="8"/>
      <c r="R86" s="8"/>
      <c r="S86" s="8"/>
      <c r="T86" s="8"/>
      <c r="U86" s="8"/>
      <c r="V86" s="8"/>
      <c r="W86" s="8"/>
    </row>
    <row r="87" spans="3:23" ht="15.75" customHeight="1" thickBot="1">
      <c r="C87" s="7"/>
      <c r="D87" s="8"/>
      <c r="E87" s="8"/>
      <c r="F87" s="8"/>
      <c r="G87" s="80"/>
      <c r="H87" s="5" t="s">
        <v>17</v>
      </c>
      <c r="I87" s="8"/>
      <c r="J87" s="8"/>
      <c r="K87" s="8"/>
      <c r="L87" s="8"/>
      <c r="M87" s="8"/>
      <c r="N87" s="8"/>
      <c r="O87" s="8"/>
      <c r="P87" s="8"/>
      <c r="Q87" s="8"/>
      <c r="R87" s="8"/>
      <c r="S87" s="8"/>
      <c r="T87" s="8"/>
      <c r="U87" s="8"/>
      <c r="V87" s="8"/>
      <c r="W87" s="8"/>
    </row>
    <row r="88" ht="15.75" customHeight="1" thickBot="1"/>
    <row r="89" spans="3:24" ht="15.75" customHeight="1">
      <c r="C89" s="5" t="s">
        <v>38</v>
      </c>
      <c r="P89" s="47" t="s">
        <v>16</v>
      </c>
      <c r="Q89" s="84"/>
      <c r="R89" s="41"/>
      <c r="S89" s="13"/>
      <c r="T89" s="25"/>
      <c r="U89" s="12"/>
      <c r="V89" s="13"/>
      <c r="W89" s="83"/>
      <c r="X89" s="48" t="s">
        <v>6</v>
      </c>
    </row>
    <row r="90" spans="3:24" ht="15.75" customHeight="1">
      <c r="C90" s="76" t="s">
        <v>39</v>
      </c>
      <c r="P90" s="47" t="s">
        <v>158</v>
      </c>
      <c r="Q90" s="53"/>
      <c r="R90" s="42"/>
      <c r="S90" s="16"/>
      <c r="T90" s="26"/>
      <c r="U90" s="15"/>
      <c r="V90" s="16"/>
      <c r="W90" s="17"/>
      <c r="X90" s="48" t="s">
        <v>6</v>
      </c>
    </row>
    <row r="91" spans="3:24" ht="15.75" customHeight="1">
      <c r="C91" s="76" t="s">
        <v>105</v>
      </c>
      <c r="P91" s="47" t="s">
        <v>159</v>
      </c>
      <c r="Q91" s="53"/>
      <c r="R91" s="42"/>
      <c r="S91" s="16"/>
      <c r="T91" s="26"/>
      <c r="U91" s="15"/>
      <c r="V91" s="16"/>
      <c r="W91" s="17"/>
      <c r="X91" s="48" t="s">
        <v>6</v>
      </c>
    </row>
    <row r="92" spans="3:24" ht="15.75" customHeight="1">
      <c r="C92" s="76" t="s">
        <v>40</v>
      </c>
      <c r="P92" s="47" t="s">
        <v>160</v>
      </c>
      <c r="Q92" s="53"/>
      <c r="R92" s="43"/>
      <c r="S92" s="28"/>
      <c r="T92" s="29"/>
      <c r="U92" s="27"/>
      <c r="V92" s="28"/>
      <c r="W92" s="30"/>
      <c r="X92" s="48" t="s">
        <v>6</v>
      </c>
    </row>
    <row r="93" spans="16:24" ht="15.75" customHeight="1" thickBot="1">
      <c r="P93" s="47" t="s">
        <v>161</v>
      </c>
      <c r="Q93" s="54"/>
      <c r="R93" s="44"/>
      <c r="S93" s="19"/>
      <c r="T93" s="31"/>
      <c r="U93" s="18"/>
      <c r="V93" s="19"/>
      <c r="W93" s="20"/>
      <c r="X93" s="48" t="s">
        <v>6</v>
      </c>
    </row>
    <row r="94" spans="16:24" ht="15.75" customHeight="1">
      <c r="P94" s="47"/>
      <c r="R94" s="8"/>
      <c r="S94" s="8"/>
      <c r="T94" s="8"/>
      <c r="U94" s="8"/>
      <c r="V94" s="8"/>
      <c r="W94" s="8"/>
      <c r="X94" s="48"/>
    </row>
    <row r="95" spans="3:24" ht="15.75" customHeight="1" thickBot="1">
      <c r="C95" s="5" t="s">
        <v>113</v>
      </c>
      <c r="K95" s="6"/>
      <c r="L95" s="6"/>
      <c r="M95" s="45"/>
      <c r="N95" s="6"/>
      <c r="O95" s="6"/>
      <c r="P95" s="6"/>
      <c r="Q95" s="6"/>
      <c r="R95" s="6"/>
      <c r="S95" s="6"/>
      <c r="T95" s="6"/>
      <c r="U95" s="46"/>
      <c r="V95" s="8"/>
      <c r="W95" s="8"/>
      <c r="X95" s="48"/>
    </row>
    <row r="96" spans="11:24" ht="15.75" customHeight="1" thickBot="1">
      <c r="K96" s="6"/>
      <c r="L96" s="6"/>
      <c r="M96" s="47" t="s">
        <v>94</v>
      </c>
      <c r="O96" s="23"/>
      <c r="P96" s="24"/>
      <c r="Q96" s="7" t="s">
        <v>7</v>
      </c>
      <c r="R96" s="8" t="s">
        <v>162</v>
      </c>
      <c r="S96" s="23"/>
      <c r="T96" s="24"/>
      <c r="U96" s="7" t="s">
        <v>7</v>
      </c>
      <c r="V96" s="8"/>
      <c r="W96" s="8"/>
      <c r="X96" s="48"/>
    </row>
    <row r="97" spans="11:21" ht="15.75" customHeight="1" thickBot="1">
      <c r="K97" s="6"/>
      <c r="L97" s="6"/>
      <c r="M97" s="47" t="s">
        <v>15</v>
      </c>
      <c r="O97" s="23"/>
      <c r="P97" s="24"/>
      <c r="Q97" s="7" t="s">
        <v>7</v>
      </c>
      <c r="R97" s="8" t="s">
        <v>162</v>
      </c>
      <c r="S97" s="23"/>
      <c r="T97" s="24"/>
      <c r="U97" s="7" t="s">
        <v>7</v>
      </c>
    </row>
    <row r="98" spans="11:21" ht="15.75" customHeight="1" thickBot="1">
      <c r="K98" s="6"/>
      <c r="L98" s="6"/>
      <c r="M98" s="47" t="s">
        <v>16</v>
      </c>
      <c r="N98" s="6"/>
      <c r="O98" s="23"/>
      <c r="P98" s="24"/>
      <c r="Q98" s="7" t="s">
        <v>7</v>
      </c>
      <c r="R98" s="8" t="s">
        <v>162</v>
      </c>
      <c r="S98" s="23"/>
      <c r="T98" s="24"/>
      <c r="U98" s="7" t="s">
        <v>7</v>
      </c>
    </row>
    <row r="99" ht="15.75" customHeight="1">
      <c r="M99" s="47"/>
    </row>
    <row r="100" spans="15:21" ht="15.75" customHeight="1">
      <c r="O100" s="7"/>
      <c r="P100" s="7"/>
      <c r="Q100" s="7"/>
      <c r="R100" s="7"/>
      <c r="S100" s="7"/>
      <c r="T100" s="7"/>
      <c r="U100" s="48"/>
    </row>
    <row r="101" ht="15.75" customHeight="1" thickBot="1">
      <c r="U101" s="48"/>
    </row>
    <row r="102" spans="3:23" ht="15.75" customHeight="1" thickTop="1">
      <c r="C102" s="91" t="s">
        <v>30</v>
      </c>
      <c r="D102" s="92"/>
      <c r="E102" s="93"/>
      <c r="F102" s="85">
        <f>TRIM($F$51)</f>
      </c>
      <c r="G102" s="86"/>
      <c r="H102" s="86"/>
      <c r="I102" s="86"/>
      <c r="J102" s="86"/>
      <c r="K102" s="86"/>
      <c r="L102" s="86"/>
      <c r="M102" s="86"/>
      <c r="N102" s="86"/>
      <c r="O102" s="86"/>
      <c r="P102" s="86"/>
      <c r="Q102" s="86"/>
      <c r="R102" s="86"/>
      <c r="S102" s="86"/>
      <c r="T102" s="86"/>
      <c r="U102" s="86"/>
      <c r="V102" s="86"/>
      <c r="W102" s="87"/>
    </row>
    <row r="103" spans="3:23" ht="15.75" customHeight="1" thickBot="1">
      <c r="C103" s="94"/>
      <c r="D103" s="95"/>
      <c r="E103" s="96"/>
      <c r="F103" s="88"/>
      <c r="G103" s="89"/>
      <c r="H103" s="89"/>
      <c r="I103" s="89"/>
      <c r="J103" s="89"/>
      <c r="K103" s="89"/>
      <c r="L103" s="89"/>
      <c r="M103" s="89"/>
      <c r="N103" s="89"/>
      <c r="O103" s="89"/>
      <c r="P103" s="89"/>
      <c r="Q103" s="89"/>
      <c r="R103" s="89"/>
      <c r="S103" s="89"/>
      <c r="T103" s="89"/>
      <c r="U103" s="89"/>
      <c r="V103" s="89"/>
      <c r="W103" s="90"/>
    </row>
    <row r="104" spans="21:24" ht="15.75" customHeight="1" thickTop="1">
      <c r="U104" s="48"/>
      <c r="X104" s="47" t="s">
        <v>8</v>
      </c>
    </row>
    <row r="107" spans="3:13" ht="15" customHeight="1" thickBot="1">
      <c r="C107" s="5" t="s">
        <v>95</v>
      </c>
      <c r="M107" s="47"/>
    </row>
    <row r="108" spans="13:21" ht="15" customHeight="1">
      <c r="M108" s="47" t="s">
        <v>163</v>
      </c>
      <c r="N108" s="55"/>
      <c r="O108" s="41"/>
      <c r="P108" s="13"/>
      <c r="Q108" s="25"/>
      <c r="R108" s="12"/>
      <c r="S108" s="13"/>
      <c r="T108" s="14"/>
      <c r="U108" s="48" t="s">
        <v>6</v>
      </c>
    </row>
    <row r="109" spans="13:21" ht="15" customHeight="1">
      <c r="M109" s="47" t="s">
        <v>164</v>
      </c>
      <c r="N109" s="53"/>
      <c r="O109" s="42"/>
      <c r="P109" s="16"/>
      <c r="Q109" s="26"/>
      <c r="R109" s="15"/>
      <c r="S109" s="16"/>
      <c r="T109" s="17"/>
      <c r="U109" s="48" t="s">
        <v>6</v>
      </c>
    </row>
    <row r="110" spans="13:21" ht="15" customHeight="1" thickBot="1">
      <c r="M110" s="47" t="s">
        <v>165</v>
      </c>
      <c r="N110" s="54"/>
      <c r="O110" s="44"/>
      <c r="P110" s="19"/>
      <c r="Q110" s="31"/>
      <c r="R110" s="18"/>
      <c r="S110" s="19"/>
      <c r="T110" s="20"/>
      <c r="U110" s="48" t="s">
        <v>6</v>
      </c>
    </row>
    <row r="111" ht="15" customHeight="1">
      <c r="M111" s="47"/>
    </row>
    <row r="112" spans="3:13" ht="15.75" customHeight="1" thickBot="1">
      <c r="C112" s="5" t="s">
        <v>96</v>
      </c>
      <c r="M112" s="47"/>
    </row>
    <row r="113" spans="13:21" ht="15.75" customHeight="1">
      <c r="M113" s="47" t="s">
        <v>163</v>
      </c>
      <c r="N113" s="55"/>
      <c r="O113" s="41"/>
      <c r="P113" s="13"/>
      <c r="Q113" s="25"/>
      <c r="R113" s="12"/>
      <c r="S113" s="13"/>
      <c r="T113" s="14"/>
      <c r="U113" s="48" t="s">
        <v>6</v>
      </c>
    </row>
    <row r="114" spans="13:21" ht="15.75" customHeight="1">
      <c r="M114" s="47" t="s">
        <v>164</v>
      </c>
      <c r="N114" s="53"/>
      <c r="O114" s="42"/>
      <c r="P114" s="16"/>
      <c r="Q114" s="26"/>
      <c r="R114" s="15"/>
      <c r="S114" s="16"/>
      <c r="T114" s="17"/>
      <c r="U114" s="48" t="s">
        <v>6</v>
      </c>
    </row>
    <row r="115" spans="13:21" ht="15.75" customHeight="1" thickBot="1">
      <c r="M115" s="47" t="s">
        <v>165</v>
      </c>
      <c r="N115" s="54"/>
      <c r="O115" s="44"/>
      <c r="P115" s="19"/>
      <c r="Q115" s="31"/>
      <c r="R115" s="18"/>
      <c r="S115" s="19"/>
      <c r="T115" s="20"/>
      <c r="U115" s="48" t="s">
        <v>6</v>
      </c>
    </row>
    <row r="116" ht="15.75" customHeight="1" thickBot="1">
      <c r="M116" s="47"/>
    </row>
    <row r="117" spans="3:20" ht="15.75" customHeight="1" thickBot="1">
      <c r="C117" s="5" t="s">
        <v>114</v>
      </c>
      <c r="M117" s="47"/>
      <c r="N117" s="23"/>
      <c r="O117" s="72"/>
      <c r="P117" s="77"/>
      <c r="Q117" s="23"/>
      <c r="R117" s="72"/>
      <c r="S117" s="24"/>
      <c r="T117" s="5" t="s">
        <v>115</v>
      </c>
    </row>
    <row r="118" ht="15.75" customHeight="1" thickBot="1">
      <c r="M118" s="47"/>
    </row>
    <row r="119" spans="3:17" ht="15.75" customHeight="1" thickBot="1">
      <c r="C119" s="5" t="s">
        <v>116</v>
      </c>
      <c r="M119" s="47"/>
      <c r="N119" s="23"/>
      <c r="O119" s="72"/>
      <c r="P119" s="24"/>
      <c r="Q119" s="5" t="s">
        <v>115</v>
      </c>
    </row>
    <row r="120" spans="5:17" ht="15.75" customHeight="1" thickBot="1">
      <c r="E120" s="5" t="s">
        <v>117</v>
      </c>
      <c r="M120" s="47"/>
      <c r="N120" s="23"/>
      <c r="O120" s="72"/>
      <c r="P120" s="24"/>
      <c r="Q120" s="5" t="s">
        <v>115</v>
      </c>
    </row>
    <row r="121" ht="15.75" customHeight="1">
      <c r="M121" s="47"/>
    </row>
    <row r="122" spans="3:13" ht="15.75" customHeight="1">
      <c r="C122" s="5" t="s">
        <v>118</v>
      </c>
      <c r="M122" s="47"/>
    </row>
    <row r="123" spans="4:13" ht="15.75" customHeight="1">
      <c r="D123" s="5" t="s">
        <v>119</v>
      </c>
      <c r="F123" s="5" t="s">
        <v>166</v>
      </c>
      <c r="M123" s="47"/>
    </row>
    <row r="124" spans="6:13" ht="15.75" customHeight="1" thickBot="1">
      <c r="F124" s="5" t="s">
        <v>167</v>
      </c>
      <c r="M124" s="47"/>
    </row>
    <row r="125" spans="6:13" ht="15.75" customHeight="1" thickBot="1">
      <c r="F125" s="11"/>
      <c r="G125" s="5" t="s">
        <v>17</v>
      </c>
      <c r="M125" s="47"/>
    </row>
    <row r="126" ht="15.75" customHeight="1">
      <c r="M126" s="47"/>
    </row>
    <row r="127" spans="3:13" ht="15.75" customHeight="1" thickBot="1">
      <c r="C127" s="5" t="s">
        <v>120</v>
      </c>
      <c r="M127" s="47"/>
    </row>
    <row r="128" spans="3:22" ht="15.75" customHeight="1" thickBot="1">
      <c r="C128" s="5" t="s">
        <v>168</v>
      </c>
      <c r="E128" s="5" t="s">
        <v>121</v>
      </c>
      <c r="M128" s="47"/>
      <c r="P128" s="23"/>
      <c r="Q128" s="72"/>
      <c r="R128" s="77"/>
      <c r="S128" s="23"/>
      <c r="T128" s="72"/>
      <c r="U128" s="24"/>
      <c r="V128" s="5" t="s">
        <v>122</v>
      </c>
    </row>
    <row r="129" spans="5:22" ht="15.75" customHeight="1" thickBot="1">
      <c r="E129" s="5" t="s">
        <v>123</v>
      </c>
      <c r="M129" s="47"/>
      <c r="P129" s="23"/>
      <c r="Q129" s="72"/>
      <c r="R129" s="77"/>
      <c r="S129" s="23"/>
      <c r="T129" s="72"/>
      <c r="U129" s="24"/>
      <c r="V129" s="5" t="s">
        <v>122</v>
      </c>
    </row>
    <row r="130" spans="5:22" ht="15.75" customHeight="1" thickBot="1">
      <c r="E130" s="5" t="s">
        <v>124</v>
      </c>
      <c r="M130" s="47"/>
      <c r="P130" s="23"/>
      <c r="Q130" s="72"/>
      <c r="R130" s="77"/>
      <c r="S130" s="23"/>
      <c r="T130" s="72"/>
      <c r="U130" s="24"/>
      <c r="V130" s="5" t="s">
        <v>122</v>
      </c>
    </row>
    <row r="131" spans="5:22" ht="15.75" customHeight="1" thickBot="1">
      <c r="E131" s="5" t="s">
        <v>125</v>
      </c>
      <c r="M131" s="47"/>
      <c r="P131" s="23"/>
      <c r="Q131" s="72"/>
      <c r="R131" s="77"/>
      <c r="S131" s="23"/>
      <c r="T131" s="72"/>
      <c r="U131" s="24"/>
      <c r="V131" s="5" t="s">
        <v>115</v>
      </c>
    </row>
    <row r="132" spans="5:22" ht="15.75" customHeight="1" thickBot="1">
      <c r="E132" s="5" t="s">
        <v>126</v>
      </c>
      <c r="M132" s="47"/>
      <c r="P132" s="23"/>
      <c r="Q132" s="72"/>
      <c r="R132" s="77"/>
      <c r="S132" s="78" t="s">
        <v>169</v>
      </c>
      <c r="T132" s="11"/>
      <c r="V132" s="5" t="s">
        <v>170</v>
      </c>
    </row>
    <row r="133" spans="5:22" ht="15.75" customHeight="1" thickBot="1">
      <c r="E133" s="5" t="s">
        <v>127</v>
      </c>
      <c r="M133" s="47"/>
      <c r="P133" s="23"/>
      <c r="Q133" s="72"/>
      <c r="R133" s="77"/>
      <c r="S133" s="23"/>
      <c r="T133" s="72"/>
      <c r="U133" s="24"/>
      <c r="V133" s="5" t="s">
        <v>128</v>
      </c>
    </row>
    <row r="134" ht="15.75" customHeight="1">
      <c r="M134" s="47"/>
    </row>
    <row r="135" spans="3:13" ht="15.75" customHeight="1">
      <c r="C135" s="5" t="s">
        <v>129</v>
      </c>
      <c r="M135" s="47"/>
    </row>
    <row r="136" spans="4:13" ht="15.75" customHeight="1">
      <c r="D136" s="5" t="s">
        <v>130</v>
      </c>
      <c r="F136" s="5" t="s">
        <v>131</v>
      </c>
      <c r="M136" s="47"/>
    </row>
    <row r="137" spans="6:13" ht="15.75" customHeight="1">
      <c r="F137" s="5" t="s">
        <v>132</v>
      </c>
      <c r="M137" s="47"/>
    </row>
    <row r="138" spans="6:13" s="6" customFormat="1" ht="15.75" customHeight="1" thickBot="1">
      <c r="F138" s="6" t="s">
        <v>133</v>
      </c>
      <c r="M138" s="45"/>
    </row>
    <row r="139" spans="6:24" ht="15.75" customHeight="1" thickBot="1">
      <c r="F139" s="79"/>
      <c r="G139" s="5" t="s">
        <v>17</v>
      </c>
      <c r="X139" s="6"/>
    </row>
    <row r="141" spans="13:20" s="6" customFormat="1" ht="15.75" customHeight="1">
      <c r="M141" s="45"/>
      <c r="O141" s="8"/>
      <c r="P141" s="8"/>
      <c r="Q141" s="8"/>
      <c r="R141" s="8"/>
      <c r="S141" s="8"/>
      <c r="T141" s="8"/>
    </row>
    <row r="142" spans="13:20" s="6" customFormat="1" ht="15.75" customHeight="1">
      <c r="M142" s="45"/>
      <c r="O142" s="8"/>
      <c r="P142" s="8"/>
      <c r="Q142" s="8"/>
      <c r="R142" s="8"/>
      <c r="S142" s="8"/>
      <c r="T142" s="8"/>
    </row>
    <row r="143" spans="13:20" s="6" customFormat="1" ht="15.75" customHeight="1">
      <c r="M143" s="45"/>
      <c r="O143" s="8"/>
      <c r="P143" s="8"/>
      <c r="Q143" s="8"/>
      <c r="R143" s="8"/>
      <c r="S143" s="8"/>
      <c r="T143" s="8"/>
    </row>
    <row r="144" s="6" customFormat="1" ht="15.75" customHeight="1">
      <c r="M144" s="45"/>
    </row>
    <row r="145" s="6" customFormat="1" ht="15.75" customHeight="1">
      <c r="M145" s="45"/>
    </row>
    <row r="146" spans="13:21" s="6" customFormat="1" ht="15.75" customHeight="1">
      <c r="M146" s="45"/>
      <c r="O146" s="8"/>
      <c r="P146" s="8"/>
      <c r="Q146" s="8"/>
      <c r="R146" s="8"/>
      <c r="S146" s="8"/>
      <c r="T146" s="8"/>
      <c r="U146" s="46"/>
    </row>
    <row r="147" spans="13:21" s="6" customFormat="1" ht="15.75" customHeight="1">
      <c r="M147" s="45"/>
      <c r="O147" s="8"/>
      <c r="P147" s="8"/>
      <c r="Q147" s="8"/>
      <c r="R147" s="8"/>
      <c r="S147" s="8"/>
      <c r="T147" s="8"/>
      <c r="U147" s="46"/>
    </row>
    <row r="148" spans="13:21" s="6" customFormat="1" ht="15.75" customHeight="1">
      <c r="M148" s="45"/>
      <c r="O148" s="8"/>
      <c r="P148" s="8"/>
      <c r="Q148" s="8"/>
      <c r="R148" s="8"/>
      <c r="S148" s="8"/>
      <c r="T148" s="8"/>
      <c r="U148" s="46"/>
    </row>
    <row r="149" spans="13:21" s="6" customFormat="1" ht="15.75" customHeight="1">
      <c r="M149" s="45"/>
      <c r="O149" s="8"/>
      <c r="P149" s="8"/>
      <c r="Q149" s="8"/>
      <c r="R149" s="8"/>
      <c r="S149" s="8"/>
      <c r="T149" s="8"/>
      <c r="U149" s="46"/>
    </row>
    <row r="150" spans="13:21" s="6" customFormat="1" ht="15.75" customHeight="1">
      <c r="M150" s="45"/>
      <c r="O150" s="8"/>
      <c r="P150" s="8"/>
      <c r="Q150" s="8"/>
      <c r="R150" s="8"/>
      <c r="S150" s="8"/>
      <c r="T150" s="8"/>
      <c r="U150" s="46"/>
    </row>
    <row r="151" spans="13:21" s="6" customFormat="1" ht="15.75" customHeight="1">
      <c r="M151" s="45"/>
      <c r="O151" s="8"/>
      <c r="P151" s="8"/>
      <c r="Q151" s="8"/>
      <c r="R151" s="8"/>
      <c r="S151" s="8"/>
      <c r="T151" s="8"/>
      <c r="U151" s="46"/>
    </row>
    <row r="152" spans="13:21" s="6" customFormat="1" ht="15.75" customHeight="1">
      <c r="M152" s="45"/>
      <c r="O152" s="8"/>
      <c r="P152" s="8"/>
      <c r="Q152" s="8"/>
      <c r="R152" s="8"/>
      <c r="S152" s="8"/>
      <c r="T152" s="8"/>
      <c r="U152" s="46"/>
    </row>
    <row r="153" spans="13:21" s="6" customFormat="1" ht="15.75" customHeight="1" thickBot="1">
      <c r="M153" s="45"/>
      <c r="O153" s="8"/>
      <c r="P153" s="8"/>
      <c r="Q153" s="8"/>
      <c r="R153" s="8"/>
      <c r="S153" s="8"/>
      <c r="T153" s="8"/>
      <c r="U153" s="46"/>
    </row>
    <row r="154" spans="3:23" s="6" customFormat="1" ht="15.75" customHeight="1" thickTop="1">
      <c r="C154" s="91" t="s">
        <v>30</v>
      </c>
      <c r="D154" s="92"/>
      <c r="E154" s="93"/>
      <c r="F154" s="85">
        <f>TRIM($F$51)</f>
      </c>
      <c r="G154" s="86"/>
      <c r="H154" s="86"/>
      <c r="I154" s="86"/>
      <c r="J154" s="86"/>
      <c r="K154" s="86"/>
      <c r="L154" s="86"/>
      <c r="M154" s="86"/>
      <c r="N154" s="86"/>
      <c r="O154" s="86"/>
      <c r="P154" s="86"/>
      <c r="Q154" s="86"/>
      <c r="R154" s="86"/>
      <c r="S154" s="86"/>
      <c r="T154" s="86"/>
      <c r="U154" s="86"/>
      <c r="V154" s="86"/>
      <c r="W154" s="87"/>
    </row>
    <row r="155" spans="3:23" s="6" customFormat="1" ht="15.75" customHeight="1" thickBot="1">
      <c r="C155" s="94"/>
      <c r="D155" s="95"/>
      <c r="E155" s="96"/>
      <c r="F155" s="88"/>
      <c r="G155" s="89"/>
      <c r="H155" s="89"/>
      <c r="I155" s="89"/>
      <c r="J155" s="89"/>
      <c r="K155" s="89"/>
      <c r="L155" s="89"/>
      <c r="M155" s="89"/>
      <c r="N155" s="89"/>
      <c r="O155" s="89"/>
      <c r="P155" s="89"/>
      <c r="Q155" s="89"/>
      <c r="R155" s="89"/>
      <c r="S155" s="89"/>
      <c r="T155" s="89"/>
      <c r="U155" s="89"/>
      <c r="V155" s="89"/>
      <c r="W155" s="90"/>
    </row>
    <row r="156" ht="15.75" customHeight="1" thickTop="1"/>
  </sheetData>
  <sheetProtection/>
  <mergeCells count="9">
    <mergeCell ref="F102:W103"/>
    <mergeCell ref="C154:E155"/>
    <mergeCell ref="F154:W155"/>
    <mergeCell ref="Q2:S3"/>
    <mergeCell ref="A5:X5"/>
    <mergeCell ref="A6:X6"/>
    <mergeCell ref="C51:E52"/>
    <mergeCell ref="F51:W52"/>
    <mergeCell ref="C102:E103"/>
  </mergeCells>
  <dataValidations count="7">
    <dataValidation type="list" allowBlank="1" showInputMessage="1" sqref="T96:T98 G83:H83 N78:S78 D15:F15 K83 H15:K15 R89:W93 P96:P98 O108:T110 O113:T115 N117:S117 N119:P120 P133:U133 P128:U131 P132:R132 T132 N113 N114 N115 N108 N109 N110 Q89 Q90 Q91 Q92 Q93">
      <formula1>"0,1,2,3,4,5,6,7,8,9"</formula1>
    </dataValidation>
    <dataValidation type="list" allowBlank="1" showInputMessage="1" sqref="S96:S98 J83 O96:O98">
      <formula1>"0,1"</formula1>
    </dataValidation>
    <dataValidation type="list" allowBlank="1" showInputMessage="1" sqref="G87 G78 F125">
      <formula1>"1,2"</formula1>
    </dataValidation>
    <dataValidation type="list" allowBlank="1" showInputMessage="1" sqref="G74">
      <formula1>"1,2,3"</formula1>
    </dataValidation>
    <dataValidation type="list" allowBlank="1" showInputMessage="1" sqref="G28 L28 Q28">
      <formula1>"○"</formula1>
    </dataValidation>
    <dataValidation type="list" allowBlank="1" showInputMessage="1" sqref="F139">
      <formula1>"1,2,3"</formula1>
    </dataValidation>
    <dataValidation allowBlank="1" showInputMessage="1" sqref="S132"/>
  </dataValidations>
  <printOptions/>
  <pageMargins left="0.3937007874015748" right="0.2362204724409449" top="0.3937007874015748" bottom="0.4724409448818898" header="0.31496062992125984" footer="0.1968503937007874"/>
  <pageSetup fitToHeight="0" fitToWidth="1" horizontalDpi="300" verticalDpi="300" orientation="portrait" paperSize="9" r:id="rId3"/>
  <headerFooter>
    <oddFooter>&amp;C&amp;P</oddFooter>
  </headerFooter>
  <rowBreaks count="2" manualBreakCount="2">
    <brk id="52" max="255" man="1"/>
    <brk id="103" max="255" man="1"/>
  </rowBreaks>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G13"/>
  <sheetViews>
    <sheetView zoomScalePageLayoutView="0" workbookViewId="0" topLeftCell="A1">
      <pane xSplit="2" ySplit="1" topLeftCell="C11" activePane="bottomRight" state="frozen"/>
      <selection pane="topLeft" activeCell="C20" sqref="C20:C21"/>
      <selection pane="topRight" activeCell="C20" sqref="C20:C21"/>
      <selection pane="bottomLeft" activeCell="C20" sqref="C20:C21"/>
      <selection pane="bottomRight" activeCell="C20" sqref="C20:C21"/>
    </sheetView>
  </sheetViews>
  <sheetFormatPr defaultColWidth="9.140625" defaultRowHeight="15"/>
  <cols>
    <col min="1" max="1" width="3.421875" style="4" bestFit="1" customWidth="1"/>
    <col min="2" max="2" width="4.28125" style="4" bestFit="1" customWidth="1"/>
    <col min="3" max="3" width="100.8515625" style="4" customWidth="1"/>
    <col min="4" max="16384" width="9.00390625" style="4" customWidth="1"/>
  </cols>
  <sheetData>
    <row r="1" spans="1:7" ht="12">
      <c r="A1" s="9" t="s">
        <v>22</v>
      </c>
      <c r="B1" s="9" t="s">
        <v>23</v>
      </c>
      <c r="C1" s="9" t="s">
        <v>58</v>
      </c>
      <c r="D1" s="9" t="s">
        <v>59</v>
      </c>
      <c r="E1" s="9" t="s">
        <v>60</v>
      </c>
      <c r="F1" s="9" t="s">
        <v>61</v>
      </c>
      <c r="G1" s="9" t="s">
        <v>62</v>
      </c>
    </row>
    <row r="2" spans="1:7" ht="60" customHeight="1">
      <c r="A2" s="32" t="s">
        <v>26</v>
      </c>
      <c r="B2" s="32">
        <v>0</v>
      </c>
      <c r="C2" s="3" t="s">
        <v>24</v>
      </c>
      <c r="D2" s="33">
        <v>1</v>
      </c>
      <c r="E2" s="33">
        <v>0</v>
      </c>
      <c r="F2" s="33"/>
      <c r="G2" s="33"/>
    </row>
    <row r="3" spans="1:7" ht="60" customHeight="1">
      <c r="A3" s="32" t="s">
        <v>51</v>
      </c>
      <c r="B3" s="32" t="s">
        <v>52</v>
      </c>
      <c r="C3" s="3" t="s">
        <v>110</v>
      </c>
      <c r="D3" s="33">
        <v>1</v>
      </c>
      <c r="E3" s="33">
        <v>1</v>
      </c>
      <c r="F3" s="33">
        <v>1</v>
      </c>
      <c r="G3" s="33">
        <v>0</v>
      </c>
    </row>
    <row r="4" spans="1:7" ht="60" customHeight="1">
      <c r="A4" s="32" t="s">
        <v>106</v>
      </c>
      <c r="B4" s="32" t="s">
        <v>52</v>
      </c>
      <c r="C4" s="3" t="s">
        <v>110</v>
      </c>
      <c r="D4" s="33">
        <v>1</v>
      </c>
      <c r="E4" s="33">
        <v>1</v>
      </c>
      <c r="F4" s="33">
        <v>1</v>
      </c>
      <c r="G4" s="33">
        <v>0</v>
      </c>
    </row>
    <row r="5" spans="1:7" ht="60" customHeight="1">
      <c r="A5" s="32" t="s">
        <v>107</v>
      </c>
      <c r="B5" s="32" t="s">
        <v>52</v>
      </c>
      <c r="C5" s="3" t="s">
        <v>110</v>
      </c>
      <c r="D5" s="33">
        <v>1</v>
      </c>
      <c r="E5" s="33">
        <v>1</v>
      </c>
      <c r="F5" s="33">
        <v>1</v>
      </c>
      <c r="G5" s="33">
        <v>0</v>
      </c>
    </row>
    <row r="6" spans="1:7" ht="60" customHeight="1">
      <c r="A6" s="32" t="s">
        <v>27</v>
      </c>
      <c r="B6" s="32" t="s">
        <v>47</v>
      </c>
      <c r="C6" s="3" t="s">
        <v>25</v>
      </c>
      <c r="D6" s="33">
        <v>0</v>
      </c>
      <c r="E6" s="33">
        <v>0</v>
      </c>
      <c r="F6" s="33">
        <v>1</v>
      </c>
      <c r="G6" s="33">
        <v>0</v>
      </c>
    </row>
    <row r="7" spans="1:7" ht="60" customHeight="1">
      <c r="A7" s="32" t="s">
        <v>27</v>
      </c>
      <c r="B7" s="32" t="s">
        <v>48</v>
      </c>
      <c r="C7" s="3" t="s">
        <v>25</v>
      </c>
      <c r="D7" s="33">
        <v>0</v>
      </c>
      <c r="E7" s="33">
        <v>0</v>
      </c>
      <c r="F7" s="33">
        <v>1</v>
      </c>
      <c r="G7" s="33">
        <v>0</v>
      </c>
    </row>
    <row r="8" spans="1:7" ht="60" customHeight="1">
      <c r="A8" s="32" t="s">
        <v>27</v>
      </c>
      <c r="B8" s="32" t="s">
        <v>49</v>
      </c>
      <c r="C8" s="3" t="s">
        <v>104</v>
      </c>
      <c r="D8" s="33">
        <v>0</v>
      </c>
      <c r="E8" s="33">
        <v>0</v>
      </c>
      <c r="F8" s="33">
        <v>1</v>
      </c>
      <c r="G8" s="33">
        <v>0</v>
      </c>
    </row>
    <row r="9" spans="1:7" ht="60" customHeight="1">
      <c r="A9" s="32" t="s">
        <v>27</v>
      </c>
      <c r="B9" s="32" t="s">
        <v>50</v>
      </c>
      <c r="C9" s="3" t="s">
        <v>104</v>
      </c>
      <c r="D9" s="33">
        <v>0</v>
      </c>
      <c r="E9" s="33">
        <v>0</v>
      </c>
      <c r="F9" s="33">
        <v>1</v>
      </c>
      <c r="G9" s="33">
        <v>0</v>
      </c>
    </row>
    <row r="10" spans="1:7" ht="60" customHeight="1">
      <c r="A10" s="32" t="s">
        <v>51</v>
      </c>
      <c r="B10" s="32" t="s">
        <v>53</v>
      </c>
      <c r="C10" s="3" t="s">
        <v>111</v>
      </c>
      <c r="D10" s="33">
        <v>0</v>
      </c>
      <c r="E10" s="33">
        <v>0</v>
      </c>
      <c r="F10" s="33">
        <v>1</v>
      </c>
      <c r="G10" s="33">
        <v>0</v>
      </c>
    </row>
    <row r="11" spans="1:7" ht="60" customHeight="1">
      <c r="A11" s="32" t="s">
        <v>28</v>
      </c>
      <c r="B11" s="32" t="s">
        <v>54</v>
      </c>
      <c r="C11" s="3" t="s">
        <v>145</v>
      </c>
      <c r="D11" s="33">
        <v>1</v>
      </c>
      <c r="E11" s="33">
        <v>1</v>
      </c>
      <c r="F11" s="33">
        <v>1</v>
      </c>
      <c r="G11" s="33">
        <v>2</v>
      </c>
    </row>
    <row r="12" spans="1:7" ht="60" customHeight="1">
      <c r="A12" s="32" t="s">
        <v>51</v>
      </c>
      <c r="B12" s="32" t="s">
        <v>55</v>
      </c>
      <c r="C12" s="3" t="s">
        <v>112</v>
      </c>
      <c r="D12" s="33">
        <v>1</v>
      </c>
      <c r="E12" s="33">
        <v>1</v>
      </c>
      <c r="F12" s="33">
        <v>1</v>
      </c>
      <c r="G12" s="33">
        <v>2</v>
      </c>
    </row>
    <row r="13" spans="1:7" ht="60" customHeight="1">
      <c r="A13" s="32" t="s">
        <v>171</v>
      </c>
      <c r="B13" s="32" t="s">
        <v>56</v>
      </c>
      <c r="C13" s="3" t="s">
        <v>57</v>
      </c>
      <c r="D13" s="33">
        <v>1</v>
      </c>
      <c r="E13" s="33">
        <v>1</v>
      </c>
      <c r="F13" s="33">
        <v>0</v>
      </c>
      <c r="G13" s="33">
        <v>2</v>
      </c>
    </row>
  </sheetData>
  <sheetProtection/>
  <conditionalFormatting sqref="D2:D13">
    <cfRule type="cellIs" priority="1" dxfId="4" operator="equal" stopIfTrue="1">
      <formula>0</formula>
    </cfRule>
    <cfRule type="cellIs" priority="2" dxfId="5" operator="equal" stopIfTrue="1">
      <formula>1</formula>
    </cfRule>
  </conditionalFormatting>
  <conditionalFormatting sqref="E2:E13">
    <cfRule type="cellIs" priority="3" dxfId="6" operator="equal" stopIfTrue="1">
      <formula>1</formula>
    </cfRule>
    <cfRule type="cellIs" priority="4" dxfId="7" operator="equal" stopIfTrue="1">
      <formula>2</formula>
    </cfRule>
  </conditionalFormatting>
  <dataValidations count="3">
    <dataValidation type="list" allowBlank="1" showInputMessage="1" showErrorMessage="1" sqref="D2:D13">
      <formula1>"0,1"</formula1>
    </dataValidation>
    <dataValidation type="list" allowBlank="1" showInputMessage="1" showErrorMessage="1" sqref="E2:E13">
      <formula1>"0,1,2"</formula1>
    </dataValidation>
    <dataValidation type="list" allowBlank="1" showInputMessage="1" showErrorMessage="1" sqref="F2:G13">
      <formula1>"0,1,2,3"</formula1>
    </dataValidation>
  </dataValidations>
  <printOptions/>
  <pageMargins left="0.7874015748031497" right="0.7874015748031497" top="0.984251968503937" bottom="0.984251968503937" header="0.5118110236220472" footer="0.5118110236220472"/>
  <pageSetup fitToHeight="0" fitToWidth="1" horizontalDpi="600" verticalDpi="600" orientation="landscape" paperSize="9" scale="91" r:id="rId3"/>
  <headerFooter alignWithMargins="0">
    <oddHeader>&amp;L&amp;F&amp;C&amp;A&amp;R&amp;D</oddHeader>
    <oddFooter>&amp;C&amp;P / &amp;N ページ</oddFooter>
  </headerFooter>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B2:H36"/>
  <sheetViews>
    <sheetView zoomScalePageLayoutView="0" workbookViewId="0" topLeftCell="A1">
      <pane xSplit="2" ySplit="2" topLeftCell="C3" activePane="bottomRight" state="frozen"/>
      <selection pane="topLeft" activeCell="C20" sqref="C20:C21"/>
      <selection pane="topRight" activeCell="C20" sqref="C20:C21"/>
      <selection pane="bottomLeft" activeCell="C20" sqref="C20:C21"/>
      <selection pane="bottomRight" activeCell="C20" sqref="C20:C21"/>
    </sheetView>
  </sheetViews>
  <sheetFormatPr defaultColWidth="9.140625" defaultRowHeight="15"/>
  <cols>
    <col min="1" max="1" width="4.7109375" style="1" customWidth="1"/>
    <col min="2" max="2" width="10.421875" style="1" customWidth="1"/>
    <col min="3" max="3" width="84.140625" style="1" customWidth="1"/>
    <col min="4" max="4" width="25.140625" style="2" customWidth="1"/>
    <col min="5" max="16384" width="9.00390625" style="1" customWidth="1"/>
  </cols>
  <sheetData>
    <row r="2" spans="2:4" ht="38.25" customHeight="1">
      <c r="B2" s="34" t="s">
        <v>20</v>
      </c>
      <c r="C2" s="35" t="s">
        <v>18</v>
      </c>
      <c r="D2" s="35" t="s">
        <v>19</v>
      </c>
    </row>
    <row r="3" spans="2:5" ht="36" customHeight="1">
      <c r="B3" s="36">
        <v>1</v>
      </c>
      <c r="C3" s="38" t="s">
        <v>63</v>
      </c>
      <c r="D3" s="37" t="s">
        <v>71</v>
      </c>
      <c r="E3" s="1" t="s">
        <v>79</v>
      </c>
    </row>
    <row r="4" spans="2:5" ht="36" customHeight="1">
      <c r="B4" s="36">
        <v>2</v>
      </c>
      <c r="C4" s="38" t="s">
        <v>64</v>
      </c>
      <c r="D4" s="37" t="s">
        <v>72</v>
      </c>
      <c r="E4" s="1" t="s">
        <v>80</v>
      </c>
    </row>
    <row r="5" spans="2:5" ht="36" customHeight="1">
      <c r="B5" s="36">
        <v>3</v>
      </c>
      <c r="C5" s="38" t="s">
        <v>65</v>
      </c>
      <c r="D5" s="37" t="s">
        <v>73</v>
      </c>
      <c r="E5" s="1" t="s">
        <v>81</v>
      </c>
    </row>
    <row r="6" spans="2:5" ht="36" customHeight="1">
      <c r="B6" s="36">
        <v>4</v>
      </c>
      <c r="C6" s="38" t="s">
        <v>66</v>
      </c>
      <c r="D6" s="37" t="s">
        <v>74</v>
      </c>
      <c r="E6" s="1" t="s">
        <v>82</v>
      </c>
    </row>
    <row r="7" spans="2:5" ht="36" customHeight="1">
      <c r="B7" s="36">
        <v>5</v>
      </c>
      <c r="C7" s="38" t="s">
        <v>67</v>
      </c>
      <c r="D7" s="37" t="s">
        <v>74</v>
      </c>
      <c r="E7" s="1" t="s">
        <v>83</v>
      </c>
    </row>
    <row r="8" spans="2:5" ht="36" customHeight="1">
      <c r="B8" s="36">
        <v>6</v>
      </c>
      <c r="C8" s="38" t="s">
        <v>146</v>
      </c>
      <c r="D8" s="37" t="s">
        <v>74</v>
      </c>
      <c r="E8" s="1" t="s">
        <v>84</v>
      </c>
    </row>
    <row r="9" spans="2:8" ht="36" customHeight="1">
      <c r="B9" s="36">
        <v>7</v>
      </c>
      <c r="C9" s="38" t="s">
        <v>144</v>
      </c>
      <c r="D9" s="37" t="s">
        <v>74</v>
      </c>
      <c r="E9" s="111" t="s">
        <v>143</v>
      </c>
      <c r="F9" s="112"/>
      <c r="G9" s="112"/>
      <c r="H9" s="113"/>
    </row>
    <row r="10" spans="2:5" ht="36" customHeight="1">
      <c r="B10" s="36">
        <v>8</v>
      </c>
      <c r="C10" s="38" t="s">
        <v>68</v>
      </c>
      <c r="D10" s="37" t="s">
        <v>75</v>
      </c>
      <c r="E10" s="1" t="s">
        <v>81</v>
      </c>
    </row>
    <row r="11" spans="2:5" ht="36" customHeight="1">
      <c r="B11" s="36">
        <v>9</v>
      </c>
      <c r="C11" s="38" t="s">
        <v>147</v>
      </c>
      <c r="D11" s="37" t="s">
        <v>76</v>
      </c>
      <c r="E11" s="1" t="s">
        <v>85</v>
      </c>
    </row>
    <row r="12" spans="2:5" ht="36" customHeight="1">
      <c r="B12" s="36">
        <v>10</v>
      </c>
      <c r="C12" s="38" t="s">
        <v>92</v>
      </c>
      <c r="D12" s="37" t="s">
        <v>76</v>
      </c>
      <c r="E12" s="1" t="s">
        <v>86</v>
      </c>
    </row>
    <row r="13" spans="2:5" ht="36" customHeight="1">
      <c r="B13" s="36">
        <v>11</v>
      </c>
      <c r="C13" s="38" t="s">
        <v>69</v>
      </c>
      <c r="D13" s="37" t="s">
        <v>76</v>
      </c>
      <c r="E13" s="1" t="s">
        <v>87</v>
      </c>
    </row>
    <row r="14" spans="2:5" ht="36" customHeight="1">
      <c r="B14" s="36">
        <v>12</v>
      </c>
      <c r="C14" s="38" t="s">
        <v>70</v>
      </c>
      <c r="D14" s="37" t="s">
        <v>77</v>
      </c>
      <c r="E14" s="1" t="s">
        <v>88</v>
      </c>
    </row>
    <row r="15" spans="2:5" ht="36" customHeight="1">
      <c r="B15" s="36">
        <v>13</v>
      </c>
      <c r="C15" s="38" t="s">
        <v>108</v>
      </c>
      <c r="D15" s="37" t="s">
        <v>77</v>
      </c>
      <c r="E15" s="40" t="s">
        <v>109</v>
      </c>
    </row>
    <row r="16" spans="2:5" ht="36" customHeight="1">
      <c r="B16" s="36">
        <v>14</v>
      </c>
      <c r="C16" s="38" t="s">
        <v>70</v>
      </c>
      <c r="D16" s="37" t="s">
        <v>77</v>
      </c>
      <c r="E16" s="1" t="s">
        <v>89</v>
      </c>
    </row>
    <row r="17" spans="2:5" ht="36" customHeight="1">
      <c r="B17" s="36">
        <v>15</v>
      </c>
      <c r="C17" s="38" t="s">
        <v>148</v>
      </c>
      <c r="D17" s="37" t="s">
        <v>78</v>
      </c>
      <c r="E17" s="1" t="s">
        <v>91</v>
      </c>
    </row>
    <row r="18" spans="2:5" ht="36" customHeight="1">
      <c r="B18" s="36">
        <v>16</v>
      </c>
      <c r="C18" s="38" t="s">
        <v>149</v>
      </c>
      <c r="D18" s="37" t="s">
        <v>97</v>
      </c>
      <c r="E18" s="1" t="s">
        <v>85</v>
      </c>
    </row>
    <row r="19" spans="2:5" ht="36" customHeight="1">
      <c r="B19" s="36">
        <v>17</v>
      </c>
      <c r="C19" s="38" t="s">
        <v>98</v>
      </c>
      <c r="D19" s="37" t="s">
        <v>97</v>
      </c>
      <c r="E19" s="1" t="s">
        <v>86</v>
      </c>
    </row>
    <row r="20" spans="2:5" ht="36" customHeight="1">
      <c r="B20" s="36">
        <v>18</v>
      </c>
      <c r="C20" s="38" t="s">
        <v>99</v>
      </c>
      <c r="D20" s="37" t="s">
        <v>140</v>
      </c>
      <c r="E20" s="1" t="s">
        <v>87</v>
      </c>
    </row>
    <row r="21" spans="2:5" ht="36" customHeight="1">
      <c r="B21" s="36">
        <v>19</v>
      </c>
      <c r="C21" s="38" t="s">
        <v>150</v>
      </c>
      <c r="D21" s="37" t="s">
        <v>100</v>
      </c>
      <c r="E21" s="1" t="s">
        <v>85</v>
      </c>
    </row>
    <row r="22" spans="2:5" ht="36" customHeight="1">
      <c r="B22" s="36">
        <v>20</v>
      </c>
      <c r="C22" s="38" t="s">
        <v>101</v>
      </c>
      <c r="D22" s="37" t="s">
        <v>100</v>
      </c>
      <c r="E22" s="1" t="s">
        <v>86</v>
      </c>
    </row>
    <row r="23" spans="2:5" ht="36" customHeight="1">
      <c r="B23" s="36">
        <v>21</v>
      </c>
      <c r="C23" s="38" t="s">
        <v>102</v>
      </c>
      <c r="D23" s="37" t="s">
        <v>141</v>
      </c>
      <c r="E23" s="1" t="s">
        <v>87</v>
      </c>
    </row>
    <row r="24" spans="2:5" ht="36" customHeight="1">
      <c r="B24" s="36">
        <v>22</v>
      </c>
      <c r="C24" s="38" t="s">
        <v>103</v>
      </c>
      <c r="D24" s="37" t="s">
        <v>134</v>
      </c>
      <c r="E24" s="1" t="s">
        <v>90</v>
      </c>
    </row>
    <row r="25" spans="2:5" ht="27">
      <c r="B25" s="51">
        <v>23</v>
      </c>
      <c r="C25" s="50" t="s">
        <v>135</v>
      </c>
      <c r="D25" s="37" t="s">
        <v>142</v>
      </c>
      <c r="E25" s="1" t="s">
        <v>136</v>
      </c>
    </row>
    <row r="26" spans="2:5" ht="27" customHeight="1">
      <c r="B26" s="51">
        <v>24</v>
      </c>
      <c r="C26" s="50" t="s">
        <v>137</v>
      </c>
      <c r="D26" s="52" t="s">
        <v>138</v>
      </c>
      <c r="E26" s="1" t="s">
        <v>139</v>
      </c>
    </row>
    <row r="35" ht="13.5">
      <c r="C35" s="49"/>
    </row>
    <row r="36" ht="13.5">
      <c r="C36" s="49"/>
    </row>
  </sheetData>
  <sheetProtection/>
  <mergeCells count="1">
    <mergeCell ref="E9:H9"/>
  </mergeCells>
  <printOptions/>
  <pageMargins left="0.7874015748031497" right="0.7874015748031497" top="0.984251968503937" bottom="0.984251968503937" header="0.5118110236220472" footer="0.5118110236220472"/>
  <pageSetup fitToHeight="0" fitToWidth="1" horizontalDpi="600" verticalDpi="600" orientation="landscape" paperSize="9" r:id="rId1"/>
  <headerFooter alignWithMargins="0">
    <oddHeader>&amp;L&amp;F&amp;C&amp;A&amp;R&amp;D</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H25応募カード　様式（マクロ有効必須）（国際情報発信強化）</dc:title>
  <dc:subject/>
  <dc:creator>独立行政法人日本学術振興会</dc:creator>
  <cp:keywords/>
  <dc:description/>
  <cp:lastModifiedBy>C2_Hasegawa</cp:lastModifiedBy>
  <cp:lastPrinted>2012-08-22T01:32:21Z</cp:lastPrinted>
  <dcterms:created xsi:type="dcterms:W3CDTF">2006-09-13T11:12:02Z</dcterms:created>
  <dcterms:modified xsi:type="dcterms:W3CDTF">2013-08-26T01:47:32Z</dcterms:modified>
  <cp:category/>
  <cp:version/>
  <cp:contentType/>
  <cp:contentStatus/>
</cp:coreProperties>
</file>